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10" windowHeight="11010"/>
  </bookViews>
  <sheets>
    <sheet name="Всего-дор" sheetId="4" r:id="rId1"/>
    <sheet name="Лист1" sheetId="5" r:id="rId2"/>
  </sheets>
  <externalReferences>
    <externalReference r:id="rId3"/>
  </externalReferences>
  <definedNames>
    <definedName name="_xlnm._FilterDatabase" localSheetId="0" hidden="1">'Всего-дор'!$A$14:$AF$14</definedName>
    <definedName name="_xlnm.Print_Titles" localSheetId="0">'Всего-дор'!$14:$14</definedName>
    <definedName name="_xlnm.Print_Area" localSheetId="0">'Всего-дор'!$A$1:$AA$127</definedName>
  </definedNames>
  <calcPr calcId="145621"/>
</workbook>
</file>

<file path=xl/calcChain.xml><?xml version="1.0" encoding="utf-8"?>
<calcChain xmlns="http://schemas.openxmlformats.org/spreadsheetml/2006/main">
  <c r="Z77" i="4" l="1"/>
  <c r="U77" i="4"/>
  <c r="V77" i="4"/>
  <c r="W77" i="4"/>
  <c r="X77" i="4"/>
  <c r="Y77" i="4"/>
  <c r="T77" i="4"/>
  <c r="U56" i="4"/>
  <c r="V56" i="4"/>
  <c r="W56" i="4"/>
  <c r="X56" i="4"/>
  <c r="Y56" i="4"/>
  <c r="T56" i="4"/>
  <c r="T37" i="4" l="1"/>
  <c r="W78" i="4" l="1"/>
  <c r="W30" i="4" l="1"/>
  <c r="Z48" i="4"/>
  <c r="Z45" i="4"/>
  <c r="W31" i="4"/>
  <c r="W34" i="4"/>
  <c r="Z46" i="4"/>
  <c r="Z43" i="4"/>
  <c r="V66" i="4" l="1"/>
  <c r="Z34" i="4" l="1"/>
  <c r="Y31" i="4"/>
  <c r="X31" i="4"/>
  <c r="U30" i="4"/>
  <c r="V30" i="4"/>
  <c r="X30" i="4"/>
  <c r="Y30" i="4"/>
  <c r="Z51" i="4"/>
  <c r="Z50" i="4"/>
  <c r="Z49" i="4"/>
  <c r="T32" i="4" l="1"/>
  <c r="T24" i="4" s="1"/>
  <c r="U66" i="4" l="1"/>
  <c r="T31" i="4"/>
  <c r="Z39" i="4" l="1"/>
  <c r="Z40" i="4"/>
  <c r="Z41" i="4"/>
  <c r="Z31" i="4" s="1"/>
  <c r="Z42" i="4"/>
  <c r="Z37" i="4" l="1"/>
  <c r="T30" i="4"/>
  <c r="T105" i="4"/>
  <c r="Z106" i="4" l="1"/>
  <c r="Z105" i="4"/>
  <c r="Z109" i="4" l="1"/>
  <c r="U55" i="4" l="1"/>
  <c r="V55" i="4"/>
  <c r="W55" i="4"/>
  <c r="X55" i="4"/>
  <c r="Y55" i="4"/>
  <c r="T55" i="4"/>
  <c r="W83" i="4" l="1"/>
  <c r="X83" i="4"/>
  <c r="Y83" i="4"/>
  <c r="U116" i="4" l="1"/>
  <c r="V116" i="4"/>
  <c r="W116" i="4"/>
  <c r="X116" i="4"/>
  <c r="Y116" i="4"/>
  <c r="T116" i="4"/>
  <c r="Z116" i="4" l="1"/>
  <c r="Z111" i="4"/>
  <c r="Z103" i="4" l="1"/>
  <c r="Z104" i="4"/>
  <c r="U54" i="4"/>
  <c r="V54" i="4"/>
  <c r="V25" i="4" s="1"/>
  <c r="X54" i="4"/>
  <c r="X25" i="4" s="1"/>
  <c r="T54" i="4"/>
  <c r="T25" i="4" s="1"/>
  <c r="V52" i="4"/>
  <c r="W52" i="4"/>
  <c r="X52" i="4"/>
  <c r="Y52" i="4"/>
  <c r="Z65" i="4"/>
  <c r="U52" i="4"/>
  <c r="Z63" i="4"/>
  <c r="Z64" i="4"/>
  <c r="Z62" i="4"/>
  <c r="Z61" i="4" l="1"/>
  <c r="T33" i="4" l="1"/>
  <c r="Z67" i="4"/>
  <c r="Z56" i="4" s="1"/>
  <c r="Z68" i="4"/>
  <c r="T66" i="4"/>
  <c r="T52" i="4" s="1"/>
  <c r="Z52" i="4" s="1"/>
  <c r="Z32" i="4"/>
  <c r="Z33" i="4" l="1"/>
  <c r="Z66" i="4"/>
  <c r="Z35" i="4"/>
  <c r="Z30" i="4" s="1"/>
  <c r="Z23" i="4" l="1"/>
  <c r="Z60" i="4" l="1"/>
  <c r="Y76" i="4"/>
  <c r="X76" i="4"/>
  <c r="W76" i="4"/>
  <c r="V76" i="4"/>
  <c r="U76" i="4"/>
  <c r="T76" i="4"/>
  <c r="Z69" i="4" l="1"/>
  <c r="Z55" i="4" s="1"/>
  <c r="Z36" i="4" l="1"/>
  <c r="Z98" i="4"/>
  <c r="Z94" i="4"/>
  <c r="Z83" i="4"/>
  <c r="X115" i="4" l="1"/>
  <c r="T115" i="4"/>
  <c r="U115" i="4"/>
  <c r="V115" i="4"/>
  <c r="W115" i="4"/>
  <c r="T87" i="4"/>
  <c r="U87" i="4"/>
  <c r="V87" i="4"/>
  <c r="W87" i="4"/>
  <c r="X87" i="4"/>
  <c r="Z57" i="4" l="1"/>
  <c r="U53" i="4"/>
  <c r="U25" i="4" s="1"/>
  <c r="W53" i="4"/>
  <c r="W25" i="4" s="1"/>
  <c r="Z73" i="4" l="1"/>
  <c r="Z54" i="4" l="1"/>
  <c r="Z78" i="4" l="1"/>
  <c r="Y115" i="4" l="1"/>
  <c r="W107" i="4" l="1"/>
  <c r="X107" i="4"/>
  <c r="Y107" i="4"/>
  <c r="T75" i="4" l="1"/>
  <c r="V75" i="4"/>
  <c r="W75" i="4"/>
  <c r="X75" i="4"/>
  <c r="Y75" i="4"/>
  <c r="Y87" i="4" l="1"/>
  <c r="Z100" i="4"/>
  <c r="T107" i="4" l="1"/>
  <c r="V107" i="4"/>
  <c r="U107" i="4" l="1"/>
  <c r="Z58" i="4" l="1"/>
  <c r="Z71" i="4"/>
  <c r="Z89" i="4" l="1"/>
  <c r="Z72" i="4" l="1"/>
  <c r="Y28" i="4" l="1"/>
  <c r="Y53" i="4"/>
  <c r="Y25" i="4" s="1"/>
  <c r="U86" i="4" l="1"/>
  <c r="U74" i="4" s="1"/>
  <c r="V86" i="4"/>
  <c r="V74" i="4" s="1"/>
  <c r="W86" i="4"/>
  <c r="W74" i="4" s="1"/>
  <c r="W29" i="4" s="1"/>
  <c r="X86" i="4"/>
  <c r="X74" i="4" s="1"/>
  <c r="Y86" i="4"/>
  <c r="Y74" i="4" s="1"/>
  <c r="T86" i="4"/>
  <c r="T74" i="4" s="1"/>
  <c r="W15" i="4" l="1"/>
  <c r="Y29" i="4"/>
  <c r="Y15" i="4" s="1"/>
  <c r="X29" i="4"/>
  <c r="X15" i="4" s="1"/>
  <c r="V29" i="4"/>
  <c r="V15" i="4" s="1"/>
  <c r="U75" i="4"/>
  <c r="U26" i="4" s="1"/>
  <c r="V26" i="4"/>
  <c r="W26" i="4"/>
  <c r="X26" i="4"/>
  <c r="Y26" i="4"/>
  <c r="Z26" i="4" s="1"/>
  <c r="Z75" i="4"/>
  <c r="T26" i="4"/>
  <c r="Z118" i="4"/>
  <c r="Z80" i="4"/>
  <c r="Z81" i="4"/>
  <c r="Z76" i="4" s="1"/>
  <c r="Z82" i="4"/>
  <c r="Z84" i="4"/>
  <c r="Z85" i="4"/>
  <c r="Z90" i="4"/>
  <c r="Z92" i="4"/>
  <c r="Z93" i="4"/>
  <c r="Z96" i="4"/>
  <c r="Z97" i="4"/>
  <c r="Z102" i="4"/>
  <c r="Z113" i="4"/>
  <c r="Z115" i="4"/>
  <c r="Z120" i="4"/>
  <c r="Z122" i="4"/>
  <c r="Z107" i="4" l="1"/>
  <c r="Z87" i="4"/>
  <c r="Z24" i="4" l="1"/>
  <c r="Z59" i="4" l="1"/>
  <c r="T29" i="4" l="1"/>
  <c r="Z70" i="4" l="1"/>
  <c r="Z101" i="4"/>
  <c r="U29" i="4" l="1"/>
  <c r="Z29" i="4" s="1"/>
  <c r="Z99" i="4"/>
  <c r="Z91" i="4"/>
  <c r="Z95" i="4"/>
  <c r="Z88" i="4"/>
  <c r="T28" i="4"/>
  <c r="U28" i="4"/>
  <c r="V28" i="4"/>
  <c r="W28" i="4"/>
  <c r="X28" i="4"/>
  <c r="U15" i="4" l="1"/>
  <c r="Z86" i="4"/>
  <c r="Z74" i="4" s="1"/>
  <c r="Z28" i="4"/>
  <c r="A16" i="4"/>
  <c r="H16" i="4"/>
  <c r="I16" i="4"/>
  <c r="J16" i="4"/>
  <c r="K16" i="4"/>
  <c r="L16" i="4"/>
  <c r="Q16" i="4"/>
  <c r="A17" i="4"/>
  <c r="H17" i="4"/>
  <c r="I17" i="4"/>
  <c r="J17" i="4"/>
  <c r="K17" i="4"/>
  <c r="L17" i="4"/>
  <c r="Q17" i="4"/>
  <c r="A18" i="4"/>
  <c r="H18" i="4"/>
  <c r="I18" i="4"/>
  <c r="J18" i="4"/>
  <c r="K18" i="4"/>
  <c r="L18" i="4"/>
  <c r="Q18" i="4"/>
  <c r="A19" i="4"/>
  <c r="H19" i="4"/>
  <c r="I19" i="4"/>
  <c r="J19" i="4"/>
  <c r="K19" i="4"/>
  <c r="L19" i="4"/>
  <c r="Q19" i="4"/>
  <c r="A20" i="4"/>
  <c r="H20" i="4"/>
  <c r="I20" i="4"/>
  <c r="J20" i="4"/>
  <c r="K20" i="4"/>
  <c r="L20" i="4"/>
  <c r="Q20" i="4"/>
  <c r="A21" i="4"/>
  <c r="H21" i="4"/>
  <c r="I21" i="4"/>
  <c r="J21" i="4"/>
  <c r="K21" i="4"/>
  <c r="L21" i="4"/>
  <c r="Q21" i="4"/>
  <c r="T27" i="4" l="1"/>
  <c r="U27" i="4"/>
  <c r="V27" i="4"/>
  <c r="Z27" i="4" l="1"/>
  <c r="Z25" i="4"/>
  <c r="Z53" i="4"/>
  <c r="T20" i="4" l="1"/>
  <c r="T16" i="4"/>
  <c r="T17" i="4"/>
  <c r="T18" i="4"/>
  <c r="T19" i="4"/>
  <c r="T21" i="4" l="1"/>
  <c r="U17" i="4"/>
  <c r="V17" i="4" s="1"/>
  <c r="W17" i="4" s="1"/>
  <c r="X17" i="4" s="1"/>
  <c r="U19" i="4"/>
  <c r="V19" i="4" s="1"/>
  <c r="W19" i="4" s="1"/>
  <c r="X19" i="4" s="1"/>
  <c r="U16" i="4"/>
  <c r="V16" i="4" s="1"/>
  <c r="W16" i="4" s="1"/>
  <c r="X16" i="4" s="1"/>
  <c r="U18" i="4"/>
  <c r="V18" i="4" s="1"/>
  <c r="W18" i="4" s="1"/>
  <c r="X18" i="4" s="1"/>
  <c r="U20" i="4"/>
  <c r="V20" i="4" s="1"/>
  <c r="W20" i="4" s="1"/>
  <c r="X20" i="4" s="1"/>
  <c r="Z19" i="4" l="1"/>
  <c r="Z17" i="4"/>
  <c r="Z18" i="4"/>
  <c r="Z20" i="4"/>
  <c r="Z16" i="4"/>
  <c r="T15" i="4" l="1"/>
  <c r="Z15" i="4" s="1"/>
  <c r="U21" i="4" l="1"/>
  <c r="V21" i="4" l="1"/>
  <c r="W21" i="4" s="1"/>
  <c r="X21" i="4" s="1"/>
  <c r="Z21" i="4" l="1"/>
</calcChain>
</file>

<file path=xl/sharedStrings.xml><?xml version="1.0" encoding="utf-8"?>
<sst xmlns="http://schemas.openxmlformats.org/spreadsheetml/2006/main" count="762" uniqueCount="142">
  <si>
    <t>раздел</t>
  </si>
  <si>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</si>
  <si>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</si>
  <si>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</si>
  <si>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</si>
  <si>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</si>
  <si>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</si>
  <si>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</si>
  <si>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</si>
  <si>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</si>
  <si>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</si>
  <si>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</si>
  <si>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</si>
  <si>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</si>
  <si>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</si>
  <si>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</si>
  <si>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</si>
  <si>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</si>
  <si>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</si>
  <si>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</si>
  <si>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</si>
  <si>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</si>
  <si>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</si>
  <si>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</si>
  <si>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</si>
  <si>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</si>
  <si>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</si>
  <si>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</si>
  <si>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</si>
  <si>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</si>
  <si>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</si>
  <si>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</si>
  <si>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</si>
  <si>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</si>
  <si>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</si>
  <si>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</si>
  <si>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</si>
  <si>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</si>
  <si>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</si>
  <si>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</si>
  <si>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</si>
  <si>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</si>
  <si>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</si>
  <si>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</si>
  <si>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</si>
  <si>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t>тысяч м3</t>
  </si>
  <si>
    <t>код исполнителя программы</t>
  </si>
  <si>
    <t>тысяч кв.м</t>
  </si>
  <si>
    <t>S</t>
  </si>
  <si>
    <t xml:space="preserve"> </t>
  </si>
  <si>
    <t>к муниципальной программе города Твери</t>
  </si>
  <si>
    <t>Приложение 1 
к постановлению администрации города Твери
от «_____» _________________  2018 №  _________</t>
  </si>
  <si>
    <t>«Дорожное хозяйство и общественный транспорт города Твери» на 2021-2026 годы</t>
  </si>
  <si>
    <t>R</t>
  </si>
  <si>
    <t>«Приложение 1</t>
  </si>
  <si>
    <t>».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</si>
  <si>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</si>
  <si>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</si>
  <si>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</si>
  <si>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</si>
  <si>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</si>
  <si>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</si>
  <si>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</si>
  <si>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</si>
  <si>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</si>
  <si>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</si>
  <si>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</si>
  <si>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</si>
  <si>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</si>
  <si>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</si>
  <si>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</si>
  <si>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</si>
  <si>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</si>
  <si>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t>Ш</t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</si>
  <si>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
(мероприятие «Ремонт тротуаров: ул. Советская от моста через реку Волга в створе Волжского пр-да (Волжский пр-д нечетная сторона, ул. А. Дементьева, ул. Крылова) до пл. Пушкина»)  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</si>
  <si>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</si>
  <si>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</si>
  <si>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</si>
  <si>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</si>
  <si>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</si>
  <si>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</si>
  <si>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</si>
  <si>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</si>
  <si>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</si>
  <si>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</si>
  <si>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</si>
  <si>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</si>
  <si>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</si>
  <si>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</si>
  <si>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</si>
  <si>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</si>
  <si>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</si>
  <si>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</si>
  <si>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</si>
  <si>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</si>
  <si>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10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</si>
  <si>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</si>
  <si>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</si>
  <si>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</si>
  <si>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</si>
  <si>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</si>
  <si>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</si>
  <si>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</si>
  <si>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</si>
  <si>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</si>
  <si>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</si>
  <si>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</si>
  <si>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</si>
  <si>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</si>
  <si>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</si>
  <si>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</si>
  <si>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</si>
  <si>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</si>
  <si>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</si>
  <si>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</si>
  <si>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</si>
  <si>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</si>
  <si>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</si>
  <si>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</si>
  <si>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</si>
  <si>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</si>
  <si>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</si>
  <si>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</si>
  <si>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</si>
  <si>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</si>
  <si>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</si>
  <si>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</si>
  <si>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</si>
  <si>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</si>
  <si>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</si>
  <si>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                    В.А. Клишин</t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</si>
  <si>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</si>
  <si>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</si>
  <si>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</si>
  <si>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</si>
  <si>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</si>
  <si>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</si>
  <si>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</si>
  <si>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</si>
  <si>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</si>
  <si>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t>«Реализация мероприятий муниципальных программ (непрограммных направлений расходов) за счет собственных средств бюджета города»</t>
  </si>
  <si>
    <t>Приложение 1 
к постановлению Администрации города Твери
от «04» декабря   2020 №  1335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</si>
</sst>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1" fontId="9" fillId="3" borderId="0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11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55;%20&#1044;&#1061;\&#1057;&#1074;&#1086;&#1076;&#1085;&#1072;&#1103;-&#1088;&#1072;&#1089;&#1096;&#1080;&#1088;.&#1089;%20&#1087;&#1086;&#1082;.2014-2016%20(06.09.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го-дор"/>
      <sheetName val="Всего-благ"/>
    </sheetNames>
    <sheetDataSet>
      <sheetData sheetId="0" refreshError="1">
        <row r="7">
          <cell r="A7" t="str">
            <v>Код исполнителя (соисполнителя)</v>
          </cell>
        </row>
        <row r="12">
          <cell r="A12" t="str">
            <v>003</v>
          </cell>
        </row>
        <row r="13">
          <cell r="A13" t="str">
            <v>004</v>
          </cell>
        </row>
        <row r="14">
          <cell r="A14" t="str">
            <v>005</v>
          </cell>
        </row>
        <row r="15">
          <cell r="A15" t="str">
            <v>006</v>
          </cell>
        </row>
        <row r="16">
          <cell r="A16" t="str">
            <v>007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7"/>
  <sheetViews>
    <sheetView tabSelected="1" view="pageBreakPreview" topLeftCell="A2" zoomScale="80" zoomScaleNormal="70" zoomScaleSheetLayoutView="80" zoomScalePageLayoutView="80" workbookViewId="0">
      <selection activeCell="V2" sqref="V2:AA2"/>
    </sheetView>
  </sheetViews>
  <sheetFormatPr defaultColWidth="8.7109375" defaultRowHeight="15" outlineLevelCol="1" x14ac:dyDescent="0.25"/>
  <cols>
    <col min="1" max="9" width="2.28515625" style="39" customWidth="1"/>
    <col min="10" max="17" width="2.7109375" style="39" customWidth="1"/>
    <col min="18" max="18" width="69.7109375" style="40" customWidth="1"/>
    <col min="19" max="19" width="7.28515625" style="40" customWidth="1"/>
    <col min="20" max="20" width="12" style="39" customWidth="1"/>
    <col min="21" max="21" width="11.28515625" style="39" customWidth="1"/>
    <col min="22" max="22" width="11.7109375" style="39" customWidth="1"/>
    <col min="23" max="23" width="12.28515625" style="39" customWidth="1"/>
    <col min="24" max="24" width="11.42578125" style="39" customWidth="1"/>
    <col min="25" max="25" width="11.7109375" style="39" customWidth="1"/>
    <col min="26" max="26" width="12.28515625" style="41" bestFit="1" customWidth="1"/>
    <col min="27" max="27" width="11.28515625" style="39" customWidth="1"/>
    <col min="28" max="28" width="25.7109375" style="19" customWidth="1" outlineLevel="1"/>
    <col min="29" max="29" width="25" style="19" customWidth="1" outlineLevel="1"/>
    <col min="30" max="30" width="26.140625" style="19" customWidth="1"/>
    <col min="31" max="32" width="8.7109375" style="1"/>
    <col min="33" max="16384" width="8.7109375" style="20"/>
  </cols>
  <sheetData>
    <row r="1" spans="1:32" ht="45" hidden="1" customHeight="1" x14ac:dyDescent="0.25">
      <c r="V1" s="97" t="s">
        <v>51</v>
      </c>
      <c r="W1" s="97"/>
      <c r="X1" s="97"/>
      <c r="Y1" s="97"/>
      <c r="Z1" s="97"/>
      <c r="AA1" s="97"/>
    </row>
    <row r="2" spans="1:32" ht="41.4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11"/>
      <c r="S2" s="11"/>
      <c r="T2" s="31"/>
      <c r="U2" s="31"/>
      <c r="V2" s="85" t="s">
        <v>141</v>
      </c>
      <c r="W2" s="85"/>
      <c r="X2" s="85"/>
      <c r="Y2" s="85"/>
      <c r="Z2" s="85"/>
      <c r="AA2" s="85"/>
    </row>
    <row r="3" spans="1:32" ht="13.15" customHeight="1" x14ac:dyDescent="0.25">
      <c r="A3" s="85" t="s">
        <v>54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32" x14ac:dyDescent="0.25">
      <c r="A4" s="85" t="s">
        <v>50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5" spans="1:32" ht="13.15" customHeight="1" x14ac:dyDescent="0.25">
      <c r="A5" s="85" t="s">
        <v>52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32" ht="13.15" customHeight="1" x14ac:dyDescent="0.25">
      <c r="A6" s="85" t="s">
        <v>49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32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73"/>
      <c r="S7" s="73"/>
      <c r="T7" s="73"/>
      <c r="U7" s="73"/>
      <c r="V7" s="73"/>
      <c r="W7" s="73"/>
      <c r="X7" s="73"/>
      <c r="Y7" s="73"/>
      <c r="Z7" s="73"/>
      <c r="AA7" s="73"/>
    </row>
    <row r="8" spans="1:32" ht="14.25" x14ac:dyDescent="0.25">
      <c r="A8" s="86" t="s">
        <v>13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</row>
    <row r="9" spans="1:32" ht="16.149999999999999" customHeight="1" x14ac:dyDescent="0.25">
      <c r="A9" s="86" t="s">
        <v>52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1:32" ht="24" customHeight="1" x14ac:dyDescent="0.25">
      <c r="A10" s="101" t="s">
        <v>124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32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11"/>
      <c r="S11" s="11"/>
      <c r="T11" s="12"/>
      <c r="U11" s="12"/>
      <c r="V11" s="31"/>
      <c r="W11" s="31"/>
      <c r="X11" s="31"/>
      <c r="Y11" s="31"/>
      <c r="Z11" s="30"/>
      <c r="AA11" s="31"/>
    </row>
    <row r="12" spans="1:32" s="21" customFormat="1" ht="33.6" customHeight="1" x14ac:dyDescent="0.25">
      <c r="A12" s="99" t="s">
        <v>17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 t="s">
        <v>14</v>
      </c>
      <c r="S12" s="99" t="s">
        <v>15</v>
      </c>
      <c r="T12" s="99" t="s">
        <v>44</v>
      </c>
      <c r="U12" s="99"/>
      <c r="V12" s="99"/>
      <c r="W12" s="99"/>
      <c r="X12" s="99"/>
      <c r="Y12" s="99"/>
      <c r="Z12" s="99" t="s">
        <v>11</v>
      </c>
      <c r="AA12" s="100"/>
      <c r="AB12" s="33"/>
      <c r="AC12" s="33"/>
      <c r="AD12" s="33"/>
      <c r="AE12" s="32"/>
      <c r="AF12" s="32"/>
    </row>
    <row r="13" spans="1:32" s="21" customFormat="1" ht="65.45" customHeight="1" x14ac:dyDescent="0.25">
      <c r="A13" s="99" t="s">
        <v>46</v>
      </c>
      <c r="B13" s="99"/>
      <c r="C13" s="99"/>
      <c r="D13" s="99" t="s">
        <v>0</v>
      </c>
      <c r="E13" s="99"/>
      <c r="F13" s="99" t="s">
        <v>21</v>
      </c>
      <c r="G13" s="99"/>
      <c r="H13" s="99" t="s">
        <v>22</v>
      </c>
      <c r="I13" s="99"/>
      <c r="J13" s="99"/>
      <c r="K13" s="99"/>
      <c r="L13" s="99"/>
      <c r="M13" s="99"/>
      <c r="N13" s="99"/>
      <c r="O13" s="99"/>
      <c r="P13" s="99"/>
      <c r="Q13" s="99"/>
      <c r="R13" s="100"/>
      <c r="S13" s="100"/>
      <c r="T13" s="75">
        <v>2021</v>
      </c>
      <c r="U13" s="75">
        <v>2022</v>
      </c>
      <c r="V13" s="75">
        <v>2023</v>
      </c>
      <c r="W13" s="75">
        <v>2024</v>
      </c>
      <c r="X13" s="75">
        <v>2025</v>
      </c>
      <c r="Y13" s="75">
        <v>2026</v>
      </c>
      <c r="Z13" s="75" t="s">
        <v>12</v>
      </c>
      <c r="AA13" s="75" t="s">
        <v>40</v>
      </c>
      <c r="AB13" s="33"/>
      <c r="AC13" s="33"/>
      <c r="AD13" s="33"/>
      <c r="AE13" s="32"/>
      <c r="AF13" s="32"/>
    </row>
    <row r="14" spans="1:32" s="22" customFormat="1" x14ac:dyDescent="0.25">
      <c r="A14" s="75">
        <v>1</v>
      </c>
      <c r="B14" s="75">
        <v>2</v>
      </c>
      <c r="C14" s="75">
        <v>3</v>
      </c>
      <c r="D14" s="75">
        <v>4</v>
      </c>
      <c r="E14" s="75">
        <v>5</v>
      </c>
      <c r="F14" s="75">
        <v>6</v>
      </c>
      <c r="G14" s="75">
        <v>7</v>
      </c>
      <c r="H14" s="75">
        <v>8</v>
      </c>
      <c r="I14" s="75">
        <v>9</v>
      </c>
      <c r="J14" s="75">
        <v>10</v>
      </c>
      <c r="K14" s="75">
        <v>11</v>
      </c>
      <c r="L14" s="75">
        <v>12</v>
      </c>
      <c r="M14" s="75">
        <v>13</v>
      </c>
      <c r="N14" s="75">
        <v>14</v>
      </c>
      <c r="O14" s="75">
        <v>15</v>
      </c>
      <c r="P14" s="75">
        <v>16</v>
      </c>
      <c r="Q14" s="75">
        <v>17</v>
      </c>
      <c r="R14" s="75">
        <v>18</v>
      </c>
      <c r="S14" s="75">
        <v>19</v>
      </c>
      <c r="T14" s="75">
        <v>20</v>
      </c>
      <c r="U14" s="75">
        <v>21</v>
      </c>
      <c r="V14" s="75">
        <v>22</v>
      </c>
      <c r="W14" s="75">
        <v>23</v>
      </c>
      <c r="X14" s="75">
        <v>24</v>
      </c>
      <c r="Y14" s="75">
        <v>25</v>
      </c>
      <c r="Z14" s="75">
        <v>26</v>
      </c>
      <c r="AA14" s="75">
        <v>27</v>
      </c>
      <c r="AB14" s="34"/>
      <c r="AC14" s="34"/>
      <c r="AD14" s="34"/>
      <c r="AE14" s="35"/>
      <c r="AF14" s="35"/>
    </row>
    <row r="15" spans="1:32" s="1" customFormat="1" ht="28.5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1" t="s">
        <v>34</v>
      </c>
      <c r="S15" s="62" t="s">
        <v>41</v>
      </c>
      <c r="T15" s="63">
        <f t="shared" ref="T15:Y15" si="0">T29+T107</f>
        <v>1536008.2999999998</v>
      </c>
      <c r="U15" s="63">
        <f t="shared" si="0"/>
        <v>1611189</v>
      </c>
      <c r="V15" s="63">
        <f t="shared" si="0"/>
        <v>1469785.4</v>
      </c>
      <c r="W15" s="63">
        <f t="shared" si="0"/>
        <v>487839.89999999997</v>
      </c>
      <c r="X15" s="63">
        <f t="shared" si="0"/>
        <v>569070.69999999995</v>
      </c>
      <c r="Y15" s="63">
        <f t="shared" si="0"/>
        <v>588532.19999999995</v>
      </c>
      <c r="Z15" s="63">
        <f>T15+U15+V15+W15+X15+Y15</f>
        <v>6262425.5</v>
      </c>
      <c r="AA15" s="62">
        <v>2026</v>
      </c>
      <c r="AB15" s="19"/>
      <c r="AC15" s="19"/>
      <c r="AD15" s="19"/>
    </row>
    <row r="16" spans="1:32" s="23" customFormat="1" ht="13.5" hidden="1" customHeight="1" x14ac:dyDescent="0.25">
      <c r="A16" s="64" t="e">
        <f>'[1]Всего-дор'!A11</f>
        <v>#REF!</v>
      </c>
      <c r="B16" s="64"/>
      <c r="C16" s="64"/>
      <c r="D16" s="64"/>
      <c r="E16" s="64"/>
      <c r="F16" s="64"/>
      <c r="G16" s="64"/>
      <c r="H16" s="65" t="e">
        <f>'[1]Всего-дор'!C11</f>
        <v>#REF!</v>
      </c>
      <c r="I16" s="64" t="e">
        <f>'[1]Всего-дор'!D11</f>
        <v>#REF!</v>
      </c>
      <c r="J16" s="64" t="e">
        <f>'[1]Всего-дор'!E11</f>
        <v>#REF!</v>
      </c>
      <c r="K16" s="64" t="e">
        <f>'[1]Всего-дор'!F11</f>
        <v>#REF!</v>
      </c>
      <c r="L16" s="64" t="e">
        <f>'[1]Всего-дор'!G11</f>
        <v>#REF!</v>
      </c>
      <c r="M16" s="64"/>
      <c r="N16" s="64"/>
      <c r="O16" s="64"/>
      <c r="P16" s="64"/>
      <c r="Q16" s="64" t="e">
        <f>'[1]Всего-дор'!H11</f>
        <v>#REF!</v>
      </c>
      <c r="R16" s="66" t="s">
        <v>3</v>
      </c>
      <c r="S16" s="67" t="s">
        <v>1</v>
      </c>
      <c r="T16" s="68" t="e">
        <f>#REF!+#REF!+#REF!+#REF!</f>
        <v>#REF!</v>
      </c>
      <c r="U16" s="68" t="e">
        <f>#REF!+#REF!+#REF!+#REF!</f>
        <v>#REF!</v>
      </c>
      <c r="V16" s="3" t="e">
        <f t="shared" ref="V16:V21" si="1">U16*105.3%</f>
        <v>#REF!</v>
      </c>
      <c r="W16" s="3" t="e">
        <f t="shared" ref="W16:W21" si="2">V16*105.1%</f>
        <v>#REF!</v>
      </c>
      <c r="X16" s="3" t="e">
        <f t="shared" ref="X16:X21" si="3">W16*104.9%</f>
        <v>#REF!</v>
      </c>
      <c r="Y16" s="3"/>
      <c r="Z16" s="63" t="e">
        <f t="shared" ref="Z16:Z73" si="4">T16+U16+V16+W16+X16+Y16</f>
        <v>#REF!</v>
      </c>
      <c r="AA16" s="69">
        <v>2026</v>
      </c>
      <c r="AB16" s="36"/>
      <c r="AC16" s="36"/>
      <c r="AD16" s="36"/>
      <c r="AE16" s="37"/>
      <c r="AF16" s="37"/>
    </row>
    <row r="17" spans="1:32" s="23" customFormat="1" ht="13.5" hidden="1" customHeight="1" x14ac:dyDescent="0.25">
      <c r="A17" s="64" t="str">
        <f>'[1]Всего-дор'!A12</f>
        <v>003</v>
      </c>
      <c r="B17" s="64"/>
      <c r="C17" s="64"/>
      <c r="D17" s="64"/>
      <c r="E17" s="64"/>
      <c r="F17" s="64"/>
      <c r="G17" s="64"/>
      <c r="H17" s="65" t="e">
        <f>'[1]Всего-дор'!C12</f>
        <v>#REF!</v>
      </c>
      <c r="I17" s="64" t="e">
        <f>'[1]Всего-дор'!D12</f>
        <v>#REF!</v>
      </c>
      <c r="J17" s="64" t="e">
        <f>'[1]Всего-дор'!E12</f>
        <v>#REF!</v>
      </c>
      <c r="K17" s="64" t="e">
        <f>'[1]Всего-дор'!F12</f>
        <v>#REF!</v>
      </c>
      <c r="L17" s="64" t="e">
        <f>'[1]Всего-дор'!G12</f>
        <v>#REF!</v>
      </c>
      <c r="M17" s="64"/>
      <c r="N17" s="64"/>
      <c r="O17" s="64"/>
      <c r="P17" s="64"/>
      <c r="Q17" s="64" t="e">
        <f>'[1]Всего-дор'!H12</f>
        <v>#REF!</v>
      </c>
      <c r="R17" s="66" t="s">
        <v>5</v>
      </c>
      <c r="S17" s="67" t="s">
        <v>1</v>
      </c>
      <c r="T17" s="68" t="e">
        <f>#REF!+#REF!+#REF!+#REF!</f>
        <v>#REF!</v>
      </c>
      <c r="U17" s="68" t="e">
        <f>#REF!+#REF!+#REF!+#REF!</f>
        <v>#REF!</v>
      </c>
      <c r="V17" s="3" t="e">
        <f t="shared" si="1"/>
        <v>#REF!</v>
      </c>
      <c r="W17" s="3" t="e">
        <f t="shared" si="2"/>
        <v>#REF!</v>
      </c>
      <c r="X17" s="3" t="e">
        <f t="shared" si="3"/>
        <v>#REF!</v>
      </c>
      <c r="Y17" s="3"/>
      <c r="Z17" s="63" t="e">
        <f t="shared" si="4"/>
        <v>#REF!</v>
      </c>
      <c r="AA17" s="69">
        <v>2026</v>
      </c>
      <c r="AB17" s="36"/>
      <c r="AC17" s="36"/>
      <c r="AD17" s="36"/>
      <c r="AE17" s="37"/>
      <c r="AF17" s="37"/>
    </row>
    <row r="18" spans="1:32" s="23" customFormat="1" ht="13.5" hidden="1" customHeight="1" x14ac:dyDescent="0.25">
      <c r="A18" s="64" t="str">
        <f>'[1]Всего-дор'!A13</f>
        <v>004</v>
      </c>
      <c r="B18" s="64"/>
      <c r="C18" s="64"/>
      <c r="D18" s="64"/>
      <c r="E18" s="64"/>
      <c r="F18" s="64"/>
      <c r="G18" s="64"/>
      <c r="H18" s="65" t="e">
        <f>'[1]Всего-дор'!C13</f>
        <v>#REF!</v>
      </c>
      <c r="I18" s="64" t="e">
        <f>'[1]Всего-дор'!D13</f>
        <v>#REF!</v>
      </c>
      <c r="J18" s="64" t="e">
        <f>'[1]Всего-дор'!E13</f>
        <v>#REF!</v>
      </c>
      <c r="K18" s="64" t="e">
        <f>'[1]Всего-дор'!F13</f>
        <v>#REF!</v>
      </c>
      <c r="L18" s="64" t="e">
        <f>'[1]Всего-дор'!G13</f>
        <v>#REF!</v>
      </c>
      <c r="M18" s="64"/>
      <c r="N18" s="64"/>
      <c r="O18" s="64"/>
      <c r="P18" s="64"/>
      <c r="Q18" s="64" t="e">
        <f>'[1]Всего-дор'!H13</f>
        <v>#REF!</v>
      </c>
      <c r="R18" s="66" t="s">
        <v>4</v>
      </c>
      <c r="S18" s="67" t="s">
        <v>1</v>
      </c>
      <c r="T18" s="68" t="e">
        <f>#REF!+#REF!+#REF!+#REF!</f>
        <v>#REF!</v>
      </c>
      <c r="U18" s="68" t="e">
        <f>#REF!+#REF!+#REF!+#REF!</f>
        <v>#REF!</v>
      </c>
      <c r="V18" s="3" t="e">
        <f t="shared" si="1"/>
        <v>#REF!</v>
      </c>
      <c r="W18" s="3" t="e">
        <f t="shared" si="2"/>
        <v>#REF!</v>
      </c>
      <c r="X18" s="3" t="e">
        <f t="shared" si="3"/>
        <v>#REF!</v>
      </c>
      <c r="Y18" s="3"/>
      <c r="Z18" s="63" t="e">
        <f t="shared" si="4"/>
        <v>#REF!</v>
      </c>
      <c r="AA18" s="69">
        <v>2026</v>
      </c>
      <c r="AB18" s="36"/>
      <c r="AC18" s="36"/>
      <c r="AD18" s="36"/>
      <c r="AE18" s="37"/>
      <c r="AF18" s="37"/>
    </row>
    <row r="19" spans="1:32" s="23" customFormat="1" ht="13.5" hidden="1" customHeight="1" x14ac:dyDescent="0.25">
      <c r="A19" s="64" t="str">
        <f>'[1]Всего-дор'!A14</f>
        <v>005</v>
      </c>
      <c r="B19" s="64"/>
      <c r="C19" s="64"/>
      <c r="D19" s="64"/>
      <c r="E19" s="64"/>
      <c r="F19" s="64"/>
      <c r="G19" s="64"/>
      <c r="H19" s="65" t="e">
        <f>'[1]Всего-дор'!C14</f>
        <v>#REF!</v>
      </c>
      <c r="I19" s="64" t="e">
        <f>'[1]Всего-дор'!D14</f>
        <v>#REF!</v>
      </c>
      <c r="J19" s="64" t="e">
        <f>'[1]Всего-дор'!E14</f>
        <v>#REF!</v>
      </c>
      <c r="K19" s="64" t="e">
        <f>'[1]Всего-дор'!F14</f>
        <v>#REF!</v>
      </c>
      <c r="L19" s="64" t="e">
        <f>'[1]Всего-дор'!G14</f>
        <v>#REF!</v>
      </c>
      <c r="M19" s="64"/>
      <c r="N19" s="64"/>
      <c r="O19" s="64"/>
      <c r="P19" s="64"/>
      <c r="Q19" s="64" t="e">
        <f>'[1]Всего-дор'!H14</f>
        <v>#REF!</v>
      </c>
      <c r="R19" s="66" t="s">
        <v>6</v>
      </c>
      <c r="S19" s="67" t="s">
        <v>1</v>
      </c>
      <c r="T19" s="68" t="e">
        <f>#REF!+#REF!+#REF!+#REF!</f>
        <v>#REF!</v>
      </c>
      <c r="U19" s="68" t="e">
        <f>#REF!+#REF!+#REF!+#REF!</f>
        <v>#REF!</v>
      </c>
      <c r="V19" s="3" t="e">
        <f t="shared" si="1"/>
        <v>#REF!</v>
      </c>
      <c r="W19" s="3" t="e">
        <f t="shared" si="2"/>
        <v>#REF!</v>
      </c>
      <c r="X19" s="3" t="e">
        <f t="shared" si="3"/>
        <v>#REF!</v>
      </c>
      <c r="Y19" s="3"/>
      <c r="Z19" s="63" t="e">
        <f t="shared" si="4"/>
        <v>#REF!</v>
      </c>
      <c r="AA19" s="69">
        <v>2026</v>
      </c>
      <c r="AB19" s="36"/>
      <c r="AC19" s="36"/>
      <c r="AD19" s="36"/>
      <c r="AE19" s="37"/>
      <c r="AF19" s="37"/>
    </row>
    <row r="20" spans="1:32" s="23" customFormat="1" ht="13.5" hidden="1" customHeight="1" x14ac:dyDescent="0.25">
      <c r="A20" s="64" t="str">
        <f>'[1]Всего-дор'!A15</f>
        <v>006</v>
      </c>
      <c r="B20" s="64"/>
      <c r="C20" s="64"/>
      <c r="D20" s="64"/>
      <c r="E20" s="64"/>
      <c r="F20" s="64"/>
      <c r="G20" s="64"/>
      <c r="H20" s="65" t="e">
        <f>'[1]Всего-дор'!C15</f>
        <v>#REF!</v>
      </c>
      <c r="I20" s="64" t="e">
        <f>'[1]Всего-дор'!D15</f>
        <v>#REF!</v>
      </c>
      <c r="J20" s="64" t="e">
        <f>'[1]Всего-дор'!E15</f>
        <v>#REF!</v>
      </c>
      <c r="K20" s="64" t="e">
        <f>'[1]Всего-дор'!F15</f>
        <v>#REF!</v>
      </c>
      <c r="L20" s="64" t="e">
        <f>'[1]Всего-дор'!G15</f>
        <v>#REF!</v>
      </c>
      <c r="M20" s="64"/>
      <c r="N20" s="64"/>
      <c r="O20" s="64"/>
      <c r="P20" s="64"/>
      <c r="Q20" s="64" t="e">
        <f>'[1]Всего-дор'!H15</f>
        <v>#REF!</v>
      </c>
      <c r="R20" s="66" t="s">
        <v>7</v>
      </c>
      <c r="S20" s="67" t="s">
        <v>1</v>
      </c>
      <c r="T20" s="68" t="e">
        <f>#REF!</f>
        <v>#REF!</v>
      </c>
      <c r="U20" s="68" t="e">
        <f>#REF!</f>
        <v>#REF!</v>
      </c>
      <c r="V20" s="3" t="e">
        <f t="shared" si="1"/>
        <v>#REF!</v>
      </c>
      <c r="W20" s="3" t="e">
        <f t="shared" si="2"/>
        <v>#REF!</v>
      </c>
      <c r="X20" s="3" t="e">
        <f t="shared" si="3"/>
        <v>#REF!</v>
      </c>
      <c r="Y20" s="3"/>
      <c r="Z20" s="63" t="e">
        <f t="shared" si="4"/>
        <v>#REF!</v>
      </c>
      <c r="AA20" s="69">
        <v>2026</v>
      </c>
      <c r="AB20" s="36"/>
      <c r="AC20" s="36"/>
      <c r="AD20" s="36"/>
      <c r="AE20" s="37"/>
      <c r="AF20" s="37"/>
    </row>
    <row r="21" spans="1:32" s="23" customFormat="1" ht="1.1499999999999999" hidden="1" customHeight="1" x14ac:dyDescent="0.25">
      <c r="A21" s="64" t="str">
        <f>'[1]Всего-дор'!A16</f>
        <v>007</v>
      </c>
      <c r="B21" s="64"/>
      <c r="C21" s="64"/>
      <c r="D21" s="64"/>
      <c r="E21" s="64"/>
      <c r="F21" s="64"/>
      <c r="G21" s="64"/>
      <c r="H21" s="65" t="e">
        <f>'[1]Всего-дор'!C16</f>
        <v>#REF!</v>
      </c>
      <c r="I21" s="64" t="e">
        <f>'[1]Всего-дор'!D16</f>
        <v>#REF!</v>
      </c>
      <c r="J21" s="64" t="e">
        <f>'[1]Всего-дор'!E16</f>
        <v>#REF!</v>
      </c>
      <c r="K21" s="64" t="e">
        <f>'[1]Всего-дор'!F16</f>
        <v>#REF!</v>
      </c>
      <c r="L21" s="64" t="e">
        <f>'[1]Всего-дор'!G16</f>
        <v>#REF!</v>
      </c>
      <c r="M21" s="64"/>
      <c r="N21" s="64"/>
      <c r="O21" s="64"/>
      <c r="P21" s="64"/>
      <c r="Q21" s="64" t="e">
        <f>'[1]Всего-дор'!H16</f>
        <v>#REF!</v>
      </c>
      <c r="R21" s="66" t="s">
        <v>2</v>
      </c>
      <c r="S21" s="67" t="s">
        <v>1</v>
      </c>
      <c r="T21" s="68" t="e">
        <f>#REF!+#REF!+#REF!+#REF!+#REF!+#REF!+#REF!+#REF!+#REF!+#REF!+#REF!+#REF!</f>
        <v>#REF!</v>
      </c>
      <c r="U21" s="68" t="e">
        <f>#REF!+#REF!+#REF!+#REF!+#REF!+#REF!+#REF!+#REF!+#REF!+#REF!+#REF!+#REF!</f>
        <v>#REF!</v>
      </c>
      <c r="V21" s="3" t="e">
        <f t="shared" si="1"/>
        <v>#REF!</v>
      </c>
      <c r="W21" s="3" t="e">
        <f t="shared" si="2"/>
        <v>#REF!</v>
      </c>
      <c r="X21" s="3" t="e">
        <f t="shared" si="3"/>
        <v>#REF!</v>
      </c>
      <c r="Y21" s="3"/>
      <c r="Z21" s="63" t="e">
        <f t="shared" si="4"/>
        <v>#REF!</v>
      </c>
      <c r="AA21" s="69">
        <v>2026</v>
      </c>
      <c r="AB21" s="36"/>
      <c r="AC21" s="36"/>
      <c r="AD21" s="36"/>
      <c r="AE21" s="37"/>
      <c r="AF21" s="37"/>
    </row>
    <row r="22" spans="1:32" s="10" customFormat="1" ht="44.25" x14ac:dyDescent="0.25">
      <c r="A22" s="15"/>
      <c r="B22" s="15"/>
      <c r="C22" s="15"/>
      <c r="D22" s="15"/>
      <c r="E22" s="15"/>
      <c r="F22" s="15"/>
      <c r="G22" s="15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3" t="s">
        <v>103</v>
      </c>
      <c r="S22" s="6"/>
      <c r="T22" s="5"/>
      <c r="U22" s="5"/>
      <c r="V22" s="3"/>
      <c r="W22" s="3"/>
      <c r="X22" s="3"/>
      <c r="Y22" s="3"/>
      <c r="Z22" s="3"/>
      <c r="AA22" s="6"/>
      <c r="AB22" s="19"/>
      <c r="AC22" s="19"/>
      <c r="AD22" s="19"/>
      <c r="AE22" s="1"/>
      <c r="AF22" s="1"/>
    </row>
    <row r="23" spans="1:32" s="10" customFormat="1" ht="54" customHeight="1" x14ac:dyDescent="0.25">
      <c r="A23" s="15"/>
      <c r="B23" s="15"/>
      <c r="C23" s="15"/>
      <c r="D23" s="15"/>
      <c r="E23" s="15"/>
      <c r="F23" s="15"/>
      <c r="G23" s="15"/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7" t="s">
        <v>104</v>
      </c>
      <c r="S23" s="6" t="s">
        <v>8</v>
      </c>
      <c r="T23" s="5">
        <v>67.3</v>
      </c>
      <c r="U23" s="5">
        <v>79.599999999999994</v>
      </c>
      <c r="V23" s="5">
        <v>80.900000000000006</v>
      </c>
      <c r="W23" s="5">
        <v>85</v>
      </c>
      <c r="X23" s="5">
        <v>85</v>
      </c>
      <c r="Y23" s="5">
        <v>85</v>
      </c>
      <c r="Z23" s="3">
        <f>Y23</f>
        <v>85</v>
      </c>
      <c r="AA23" s="6">
        <v>2026</v>
      </c>
      <c r="AB23" s="19"/>
      <c r="AC23" s="19"/>
      <c r="AD23" s="19"/>
      <c r="AE23" s="1"/>
      <c r="AF23" s="1"/>
    </row>
    <row r="24" spans="1:32" s="10" customFormat="1" ht="45" x14ac:dyDescent="0.25">
      <c r="A24" s="15"/>
      <c r="B24" s="15"/>
      <c r="C24" s="15"/>
      <c r="D24" s="15"/>
      <c r="E24" s="15"/>
      <c r="F24" s="15"/>
      <c r="G24" s="15"/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7" t="s">
        <v>105</v>
      </c>
      <c r="S24" s="6" t="s">
        <v>42</v>
      </c>
      <c r="T24" s="5">
        <f>T32</f>
        <v>11.4</v>
      </c>
      <c r="U24" s="5"/>
      <c r="V24" s="5"/>
      <c r="W24" s="5"/>
      <c r="X24" s="5"/>
      <c r="Y24" s="5"/>
      <c r="Z24" s="3">
        <f t="shared" si="4"/>
        <v>11.4</v>
      </c>
      <c r="AA24" s="6">
        <v>2021</v>
      </c>
      <c r="AB24" s="19"/>
      <c r="AC24" s="19"/>
      <c r="AD24" s="19"/>
      <c r="AE24" s="1"/>
      <c r="AF24" s="1"/>
    </row>
    <row r="25" spans="1:32" s="10" customFormat="1" ht="30" x14ac:dyDescent="0.25">
      <c r="A25" s="15"/>
      <c r="B25" s="15"/>
      <c r="C25" s="15"/>
      <c r="D25" s="15"/>
      <c r="E25" s="15"/>
      <c r="F25" s="15"/>
      <c r="G25" s="15"/>
      <c r="H25" s="14"/>
      <c r="I25" s="15"/>
      <c r="J25" s="15"/>
      <c r="K25" s="15"/>
      <c r="L25" s="15"/>
      <c r="M25" s="15"/>
      <c r="N25" s="15"/>
      <c r="O25" s="15"/>
      <c r="P25" s="15"/>
      <c r="Q25" s="15"/>
      <c r="R25" s="7" t="s">
        <v>106</v>
      </c>
      <c r="S25" s="6" t="s">
        <v>42</v>
      </c>
      <c r="T25" s="5">
        <f>T53+T54</f>
        <v>0.3</v>
      </c>
      <c r="U25" s="5">
        <f t="shared" ref="U25:Y25" si="5">U53+U54</f>
        <v>5.2</v>
      </c>
      <c r="V25" s="5">
        <f t="shared" si="5"/>
        <v>0.3</v>
      </c>
      <c r="W25" s="5">
        <f t="shared" si="5"/>
        <v>0.2</v>
      </c>
      <c r="X25" s="5">
        <f t="shared" si="5"/>
        <v>0.3</v>
      </c>
      <c r="Y25" s="5">
        <f t="shared" si="5"/>
        <v>0.2</v>
      </c>
      <c r="Z25" s="3">
        <f t="shared" si="4"/>
        <v>6.5</v>
      </c>
      <c r="AA25" s="6">
        <v>2026</v>
      </c>
      <c r="AB25" s="19"/>
      <c r="AC25" s="19"/>
      <c r="AD25" s="19"/>
      <c r="AE25" s="1"/>
      <c r="AF25" s="1"/>
    </row>
    <row r="26" spans="1:32" s="10" customFormat="1" ht="31.5" customHeight="1" x14ac:dyDescent="0.25">
      <c r="A26" s="15"/>
      <c r="B26" s="15"/>
      <c r="C26" s="15"/>
      <c r="D26" s="15"/>
      <c r="E26" s="15"/>
      <c r="F26" s="15"/>
      <c r="G26" s="15"/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7" t="s">
        <v>107</v>
      </c>
      <c r="S26" s="6" t="s">
        <v>42</v>
      </c>
      <c r="T26" s="5">
        <f t="shared" ref="T26:Y26" si="6">T75</f>
        <v>5804.6</v>
      </c>
      <c r="U26" s="5">
        <f t="shared" si="6"/>
        <v>5804.6</v>
      </c>
      <c r="V26" s="5">
        <f t="shared" si="6"/>
        <v>5804.6</v>
      </c>
      <c r="W26" s="5">
        <f t="shared" si="6"/>
        <v>5804.6</v>
      </c>
      <c r="X26" s="5">
        <f t="shared" si="6"/>
        <v>5804.6</v>
      </c>
      <c r="Y26" s="5">
        <f t="shared" si="6"/>
        <v>5804.6</v>
      </c>
      <c r="Z26" s="3">
        <f>Y26</f>
        <v>5804.6</v>
      </c>
      <c r="AA26" s="6">
        <v>2026</v>
      </c>
      <c r="AB26" s="19"/>
      <c r="AC26" s="19"/>
      <c r="AD26" s="19"/>
      <c r="AE26" s="1"/>
      <c r="AF26" s="1"/>
    </row>
    <row r="27" spans="1:32" s="10" customFormat="1" ht="63" hidden="1" customHeight="1" x14ac:dyDescent="0.25">
      <c r="A27" s="15"/>
      <c r="B27" s="15"/>
      <c r="C27" s="15"/>
      <c r="D27" s="15"/>
      <c r="E27" s="15"/>
      <c r="F27" s="15"/>
      <c r="G27" s="15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7" t="s">
        <v>108</v>
      </c>
      <c r="S27" s="6" t="s">
        <v>42</v>
      </c>
      <c r="T27" s="5" t="e">
        <f>#REF!</f>
        <v>#REF!</v>
      </c>
      <c r="U27" s="5" t="e">
        <f>#REF!</f>
        <v>#REF!</v>
      </c>
      <c r="V27" s="5" t="e">
        <f>#REF!</f>
        <v>#REF!</v>
      </c>
      <c r="W27" s="5"/>
      <c r="X27" s="5"/>
      <c r="Y27" s="5"/>
      <c r="Z27" s="3" t="e">
        <f t="shared" si="4"/>
        <v>#REF!</v>
      </c>
      <c r="AA27" s="6">
        <v>2026</v>
      </c>
      <c r="AB27" s="19"/>
      <c r="AC27" s="19"/>
      <c r="AD27" s="19"/>
      <c r="AE27" s="1"/>
      <c r="AF27" s="1"/>
    </row>
    <row r="28" spans="1:32" s="10" customFormat="1" ht="30" hidden="1" x14ac:dyDescent="0.25">
      <c r="A28" s="15"/>
      <c r="B28" s="15"/>
      <c r="C28" s="15"/>
      <c r="D28" s="15"/>
      <c r="E28" s="15"/>
      <c r="F28" s="15"/>
      <c r="G28" s="15"/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7" t="s">
        <v>109</v>
      </c>
      <c r="S28" s="6" t="s">
        <v>43</v>
      </c>
      <c r="T28" s="5">
        <f t="shared" ref="T28:Y28" si="7">T116</f>
        <v>320</v>
      </c>
      <c r="U28" s="5">
        <f t="shared" si="7"/>
        <v>320</v>
      </c>
      <c r="V28" s="5">
        <f t="shared" si="7"/>
        <v>320</v>
      </c>
      <c r="W28" s="5">
        <f t="shared" si="7"/>
        <v>320</v>
      </c>
      <c r="X28" s="5">
        <f t="shared" si="7"/>
        <v>320</v>
      </c>
      <c r="Y28" s="5">
        <f t="shared" si="7"/>
        <v>320</v>
      </c>
      <c r="Z28" s="3">
        <f t="shared" si="4"/>
        <v>1920</v>
      </c>
      <c r="AA28" s="6">
        <v>2026</v>
      </c>
      <c r="AB28" s="19"/>
      <c r="AC28" s="19"/>
      <c r="AD28" s="19"/>
      <c r="AE28" s="1"/>
      <c r="AF28" s="1"/>
    </row>
    <row r="29" spans="1:32" ht="28.5" x14ac:dyDescent="0.25">
      <c r="A29" s="47"/>
      <c r="B29" s="47"/>
      <c r="C29" s="47"/>
      <c r="D29" s="47" t="s">
        <v>18</v>
      </c>
      <c r="E29" s="47" t="s">
        <v>28</v>
      </c>
      <c r="F29" s="47" t="s">
        <v>18</v>
      </c>
      <c r="G29" s="47" t="s">
        <v>27</v>
      </c>
      <c r="H29" s="47" t="s">
        <v>18</v>
      </c>
      <c r="I29" s="47" t="s">
        <v>26</v>
      </c>
      <c r="J29" s="47" t="s">
        <v>19</v>
      </c>
      <c r="K29" s="47" t="s">
        <v>18</v>
      </c>
      <c r="L29" s="47" t="s">
        <v>18</v>
      </c>
      <c r="M29" s="47" t="s">
        <v>18</v>
      </c>
      <c r="N29" s="47" t="s">
        <v>18</v>
      </c>
      <c r="O29" s="47" t="s">
        <v>18</v>
      </c>
      <c r="P29" s="47" t="s">
        <v>18</v>
      </c>
      <c r="Q29" s="47" t="s">
        <v>18</v>
      </c>
      <c r="R29" s="48" t="s">
        <v>110</v>
      </c>
      <c r="S29" s="49" t="s">
        <v>41</v>
      </c>
      <c r="T29" s="50">
        <f t="shared" ref="T29:Y29" si="8">T30+T52+T74</f>
        <v>1536008.2999999998</v>
      </c>
      <c r="U29" s="50">
        <f t="shared" si="8"/>
        <v>1611189</v>
      </c>
      <c r="V29" s="50">
        <f t="shared" si="8"/>
        <v>1469785.4</v>
      </c>
      <c r="W29" s="50">
        <f t="shared" si="8"/>
        <v>487839.89999999997</v>
      </c>
      <c r="X29" s="50">
        <f t="shared" si="8"/>
        <v>569070.69999999995</v>
      </c>
      <c r="Y29" s="50">
        <f t="shared" si="8"/>
        <v>588532.19999999995</v>
      </c>
      <c r="Z29" s="50">
        <f>T29+U29+V29+W29+X29+Y29</f>
        <v>6262425.5</v>
      </c>
      <c r="AA29" s="49">
        <v>2026</v>
      </c>
    </row>
    <row r="30" spans="1:32" s="24" customFormat="1" ht="42.75" x14ac:dyDescent="0.25">
      <c r="A30" s="52"/>
      <c r="B30" s="52"/>
      <c r="C30" s="52"/>
      <c r="D30" s="52" t="s">
        <v>18</v>
      </c>
      <c r="E30" s="52" t="s">
        <v>28</v>
      </c>
      <c r="F30" s="52" t="s">
        <v>18</v>
      </c>
      <c r="G30" s="52" t="s">
        <v>27</v>
      </c>
      <c r="H30" s="52" t="s">
        <v>18</v>
      </c>
      <c r="I30" s="52" t="s">
        <v>26</v>
      </c>
      <c r="J30" s="52" t="s">
        <v>19</v>
      </c>
      <c r="K30" s="52" t="s">
        <v>18</v>
      </c>
      <c r="L30" s="52" t="s">
        <v>19</v>
      </c>
      <c r="M30" s="52" t="s">
        <v>18</v>
      </c>
      <c r="N30" s="52" t="s">
        <v>18</v>
      </c>
      <c r="O30" s="52" t="s">
        <v>18</v>
      </c>
      <c r="P30" s="52" t="s">
        <v>18</v>
      </c>
      <c r="Q30" s="52" t="s">
        <v>18</v>
      </c>
      <c r="R30" s="53" t="s">
        <v>33</v>
      </c>
      <c r="S30" s="54" t="s">
        <v>41</v>
      </c>
      <c r="T30" s="55">
        <f>T35+T37+T49</f>
        <v>57523</v>
      </c>
      <c r="U30" s="55">
        <f t="shared" ref="U30:Y30" si="9">U35+U37+U49</f>
        <v>0</v>
      </c>
      <c r="V30" s="55">
        <f t="shared" si="9"/>
        <v>0</v>
      </c>
      <c r="W30" s="55">
        <f>W35+W37+W49+W43+W46</f>
        <v>55000</v>
      </c>
      <c r="X30" s="55">
        <f t="shared" si="9"/>
        <v>136230.79999999999</v>
      </c>
      <c r="Y30" s="55">
        <f t="shared" si="9"/>
        <v>155692.29999999999</v>
      </c>
      <c r="Z30" s="55">
        <f>Z35+Z37+Z49+Z43+Z46</f>
        <v>404446.1</v>
      </c>
      <c r="AA30" s="54">
        <v>2026</v>
      </c>
      <c r="AB30" s="16"/>
      <c r="AC30" s="16"/>
      <c r="AD30" s="16"/>
      <c r="AE30" s="17"/>
      <c r="AF30" s="17"/>
    </row>
    <row r="31" spans="1:32" s="2" customFormat="1" ht="29.25" x14ac:dyDescent="0.25">
      <c r="A31" s="14"/>
      <c r="B31" s="14"/>
      <c r="C31" s="14"/>
      <c r="D31" s="14"/>
      <c r="E31" s="14"/>
      <c r="F31" s="14"/>
      <c r="G31" s="14"/>
      <c r="H31" s="14"/>
      <c r="I31" s="15"/>
      <c r="J31" s="14"/>
      <c r="K31" s="14"/>
      <c r="L31" s="14"/>
      <c r="M31" s="14"/>
      <c r="N31" s="14"/>
      <c r="O31" s="14"/>
      <c r="P31" s="14"/>
      <c r="Q31" s="14"/>
      <c r="R31" s="13" t="s">
        <v>60</v>
      </c>
      <c r="S31" s="6" t="s">
        <v>9</v>
      </c>
      <c r="T31" s="5">
        <f>T41</f>
        <v>0.6</v>
      </c>
      <c r="U31" s="5"/>
      <c r="V31" s="5"/>
      <c r="W31" s="5">
        <f>W45+W48</f>
        <v>1.18</v>
      </c>
      <c r="X31" s="5">
        <f>X51</f>
        <v>0.7</v>
      </c>
      <c r="Y31" s="5">
        <f>Y51</f>
        <v>0.8</v>
      </c>
      <c r="Z31" s="3">
        <f>Z41+Z51+Z45+Z48</f>
        <v>3.2800000000000002</v>
      </c>
      <c r="AA31" s="6">
        <v>2026</v>
      </c>
      <c r="AB31" s="16"/>
      <c r="AC31" s="16"/>
      <c r="AD31" s="16"/>
      <c r="AE31" s="17"/>
      <c r="AF31" s="17"/>
    </row>
    <row r="32" spans="1:32" s="2" customFormat="1" ht="30" x14ac:dyDescent="0.25">
      <c r="A32" s="14"/>
      <c r="B32" s="14"/>
      <c r="C32" s="14"/>
      <c r="D32" s="14"/>
      <c r="E32" s="14"/>
      <c r="F32" s="14"/>
      <c r="G32" s="14"/>
      <c r="H32" s="14"/>
      <c r="I32" s="15"/>
      <c r="J32" s="14"/>
      <c r="K32" s="14"/>
      <c r="L32" s="14"/>
      <c r="M32" s="14"/>
      <c r="N32" s="14"/>
      <c r="O32" s="14"/>
      <c r="P32" s="14"/>
      <c r="Q32" s="14"/>
      <c r="R32" s="13" t="s">
        <v>61</v>
      </c>
      <c r="S32" s="6" t="s">
        <v>42</v>
      </c>
      <c r="T32" s="5">
        <f>T42</f>
        <v>11.4</v>
      </c>
      <c r="U32" s="5"/>
      <c r="V32" s="5"/>
      <c r="W32" s="5"/>
      <c r="X32" s="5"/>
      <c r="Y32" s="5"/>
      <c r="Z32" s="3">
        <f>Z42</f>
        <v>11.4</v>
      </c>
      <c r="AA32" s="6">
        <v>2021</v>
      </c>
      <c r="AB32" s="16"/>
      <c r="AC32" s="16"/>
      <c r="AD32" s="16"/>
      <c r="AE32" s="17"/>
      <c r="AF32" s="17"/>
    </row>
    <row r="33" spans="1:32" s="2" customFormat="1" ht="44.25" x14ac:dyDescent="0.25">
      <c r="A33" s="14"/>
      <c r="B33" s="14"/>
      <c r="C33" s="14"/>
      <c r="D33" s="14"/>
      <c r="E33" s="14"/>
      <c r="F33" s="14"/>
      <c r="G33" s="14"/>
      <c r="H33" s="14"/>
      <c r="I33" s="15"/>
      <c r="J33" s="14"/>
      <c r="K33" s="14"/>
      <c r="L33" s="14"/>
      <c r="M33" s="14"/>
      <c r="N33" s="14"/>
      <c r="O33" s="14"/>
      <c r="P33" s="14"/>
      <c r="Q33" s="14"/>
      <c r="R33" s="13" t="s">
        <v>62</v>
      </c>
      <c r="S33" s="6" t="s">
        <v>9</v>
      </c>
      <c r="T33" s="5">
        <f>T36</f>
        <v>0.3</v>
      </c>
      <c r="U33" s="5"/>
      <c r="V33" s="5"/>
      <c r="W33" s="5"/>
      <c r="X33" s="5"/>
      <c r="Y33" s="5"/>
      <c r="Z33" s="3">
        <f t="shared" si="4"/>
        <v>0.3</v>
      </c>
      <c r="AA33" s="6">
        <v>2021</v>
      </c>
      <c r="AB33" s="16"/>
      <c r="AC33" s="16"/>
      <c r="AD33" s="16"/>
      <c r="AE33" s="17"/>
      <c r="AF33" s="17"/>
    </row>
    <row r="34" spans="1:32" s="2" customFormat="1" ht="44.25" x14ac:dyDescent="0.25">
      <c r="A34" s="14"/>
      <c r="B34" s="14"/>
      <c r="C34" s="14"/>
      <c r="D34" s="14"/>
      <c r="E34" s="14"/>
      <c r="F34" s="14"/>
      <c r="G34" s="14"/>
      <c r="H34" s="14"/>
      <c r="I34" s="15"/>
      <c r="J34" s="14"/>
      <c r="K34" s="14"/>
      <c r="L34" s="14"/>
      <c r="M34" s="14"/>
      <c r="N34" s="14"/>
      <c r="O34" s="14"/>
      <c r="P34" s="14"/>
      <c r="Q34" s="14"/>
      <c r="R34" s="13" t="s">
        <v>135</v>
      </c>
      <c r="S34" s="6" t="s">
        <v>38</v>
      </c>
      <c r="T34" s="9"/>
      <c r="U34" s="9"/>
      <c r="V34" s="9"/>
      <c r="W34" s="9">
        <f>W44+W47+W50</f>
        <v>3</v>
      </c>
      <c r="X34" s="9"/>
      <c r="Y34" s="9"/>
      <c r="Z34" s="4">
        <f>T34+U34+V34+W34+X34+Y34</f>
        <v>3</v>
      </c>
      <c r="AA34" s="6">
        <v>2024</v>
      </c>
      <c r="AB34" s="16"/>
      <c r="AC34" s="16"/>
      <c r="AD34" s="16"/>
      <c r="AE34" s="17"/>
      <c r="AF34" s="17"/>
    </row>
    <row r="35" spans="1:32" s="2" customFormat="1" ht="31.15" customHeight="1" x14ac:dyDescent="0.25">
      <c r="A35" s="25" t="s">
        <v>18</v>
      </c>
      <c r="B35" s="25" t="s">
        <v>19</v>
      </c>
      <c r="C35" s="25" t="s">
        <v>20</v>
      </c>
      <c r="D35" s="25" t="s">
        <v>18</v>
      </c>
      <c r="E35" s="25" t="s">
        <v>28</v>
      </c>
      <c r="F35" s="25" t="s">
        <v>18</v>
      </c>
      <c r="G35" s="25" t="s">
        <v>27</v>
      </c>
      <c r="H35" s="25" t="s">
        <v>18</v>
      </c>
      <c r="I35" s="25" t="s">
        <v>26</v>
      </c>
      <c r="J35" s="25" t="s">
        <v>19</v>
      </c>
      <c r="K35" s="25" t="s">
        <v>18</v>
      </c>
      <c r="L35" s="25" t="s">
        <v>19</v>
      </c>
      <c r="M35" s="25" t="s">
        <v>18</v>
      </c>
      <c r="N35" s="25" t="s">
        <v>18</v>
      </c>
      <c r="O35" s="25" t="s">
        <v>18</v>
      </c>
      <c r="P35" s="25" t="s">
        <v>18</v>
      </c>
      <c r="Q35" s="25" t="s">
        <v>30</v>
      </c>
      <c r="R35" s="26" t="s">
        <v>56</v>
      </c>
      <c r="S35" s="27" t="s">
        <v>41</v>
      </c>
      <c r="T35" s="29">
        <v>18000</v>
      </c>
      <c r="U35" s="29"/>
      <c r="V35" s="29"/>
      <c r="W35" s="29"/>
      <c r="X35" s="29"/>
      <c r="Y35" s="29"/>
      <c r="Z35" s="29">
        <f t="shared" ref="Z35" si="10">T35+U35+V35+W35+X35+Y35</f>
        <v>18000</v>
      </c>
      <c r="AA35" s="27">
        <v>2021</v>
      </c>
      <c r="AB35" s="19"/>
      <c r="AC35" s="19"/>
      <c r="AD35" s="16"/>
      <c r="AE35" s="17"/>
      <c r="AF35" s="17"/>
    </row>
    <row r="36" spans="1:32" s="17" customFormat="1" ht="29.25" x14ac:dyDescent="0.25">
      <c r="A36" s="14"/>
      <c r="B36" s="14"/>
      <c r="C36" s="14"/>
      <c r="D36" s="14"/>
      <c r="E36" s="14"/>
      <c r="F36" s="14"/>
      <c r="G36" s="14"/>
      <c r="H36" s="14"/>
      <c r="I36" s="15"/>
      <c r="J36" s="14"/>
      <c r="K36" s="14"/>
      <c r="L36" s="14"/>
      <c r="M36" s="14"/>
      <c r="N36" s="14"/>
      <c r="O36" s="14"/>
      <c r="P36" s="14"/>
      <c r="Q36" s="14"/>
      <c r="R36" s="13" t="s">
        <v>57</v>
      </c>
      <c r="S36" s="6" t="s">
        <v>9</v>
      </c>
      <c r="T36" s="5">
        <v>0.3</v>
      </c>
      <c r="U36" s="5"/>
      <c r="V36" s="5"/>
      <c r="W36" s="5"/>
      <c r="X36" s="5"/>
      <c r="Y36" s="5"/>
      <c r="Z36" s="3">
        <f>T36</f>
        <v>0.3</v>
      </c>
      <c r="AA36" s="6">
        <v>2021</v>
      </c>
      <c r="AB36" s="19"/>
      <c r="AC36" s="16"/>
      <c r="AD36" s="16"/>
    </row>
    <row r="37" spans="1:32" s="17" customFormat="1" ht="27.6" customHeight="1" x14ac:dyDescent="0.25">
      <c r="A37" s="25" t="s">
        <v>18</v>
      </c>
      <c r="B37" s="25" t="s">
        <v>19</v>
      </c>
      <c r="C37" s="25" t="s">
        <v>20</v>
      </c>
      <c r="D37" s="25" t="s">
        <v>18</v>
      </c>
      <c r="E37" s="25" t="s">
        <v>28</v>
      </c>
      <c r="F37" s="25" t="s">
        <v>18</v>
      </c>
      <c r="G37" s="25" t="s">
        <v>27</v>
      </c>
      <c r="H37" s="25" t="s">
        <v>18</v>
      </c>
      <c r="I37" s="25" t="s">
        <v>26</v>
      </c>
      <c r="J37" s="25" t="s">
        <v>19</v>
      </c>
      <c r="K37" s="25" t="s">
        <v>18</v>
      </c>
      <c r="L37" s="25" t="s">
        <v>19</v>
      </c>
      <c r="M37" s="25" t="s">
        <v>18</v>
      </c>
      <c r="N37" s="25" t="s">
        <v>18</v>
      </c>
      <c r="O37" s="25" t="s">
        <v>18</v>
      </c>
      <c r="P37" s="25" t="s">
        <v>18</v>
      </c>
      <c r="Q37" s="25" t="s">
        <v>18</v>
      </c>
      <c r="R37" s="88" t="s">
        <v>132</v>
      </c>
      <c r="S37" s="91" t="s">
        <v>41</v>
      </c>
      <c r="T37" s="29">
        <f>T39+T40+T38</f>
        <v>39523</v>
      </c>
      <c r="U37" s="29"/>
      <c r="V37" s="29"/>
      <c r="W37" s="29"/>
      <c r="X37" s="29"/>
      <c r="Y37" s="29"/>
      <c r="Z37" s="29">
        <f>SUM(T37:Y37)</f>
        <v>39523</v>
      </c>
      <c r="AA37" s="27">
        <v>2021</v>
      </c>
      <c r="AB37" s="16"/>
      <c r="AC37" s="38"/>
      <c r="AD37" s="16"/>
    </row>
    <row r="38" spans="1:32" s="17" customFormat="1" ht="18.75" x14ac:dyDescent="0.25">
      <c r="A38" s="25" t="s">
        <v>18</v>
      </c>
      <c r="B38" s="25" t="s">
        <v>19</v>
      </c>
      <c r="C38" s="25" t="s">
        <v>20</v>
      </c>
      <c r="D38" s="25" t="s">
        <v>18</v>
      </c>
      <c r="E38" s="25" t="s">
        <v>28</v>
      </c>
      <c r="F38" s="25" t="s">
        <v>18</v>
      </c>
      <c r="G38" s="25" t="s">
        <v>27</v>
      </c>
      <c r="H38" s="25" t="s">
        <v>18</v>
      </c>
      <c r="I38" s="25" t="s">
        <v>26</v>
      </c>
      <c r="J38" s="25" t="s">
        <v>19</v>
      </c>
      <c r="K38" s="25" t="s">
        <v>18</v>
      </c>
      <c r="L38" s="25" t="s">
        <v>19</v>
      </c>
      <c r="M38" s="25" t="s">
        <v>18</v>
      </c>
      <c r="N38" s="25" t="s">
        <v>18</v>
      </c>
      <c r="O38" s="25" t="s">
        <v>18</v>
      </c>
      <c r="P38" s="25" t="s">
        <v>20</v>
      </c>
      <c r="Q38" s="25" t="s">
        <v>18</v>
      </c>
      <c r="R38" s="89"/>
      <c r="S38" s="92"/>
      <c r="T38" s="28">
        <v>828.1</v>
      </c>
      <c r="U38" s="29"/>
      <c r="V38" s="29"/>
      <c r="W38" s="29"/>
      <c r="X38" s="29"/>
      <c r="Y38" s="29"/>
      <c r="Z38" s="29"/>
      <c r="AA38" s="27"/>
      <c r="AB38" s="16"/>
      <c r="AC38" s="38"/>
      <c r="AD38" s="16"/>
    </row>
    <row r="39" spans="1:32" s="17" customFormat="1" ht="18.75" x14ac:dyDescent="0.25">
      <c r="A39" s="25" t="s">
        <v>18</v>
      </c>
      <c r="B39" s="25" t="s">
        <v>19</v>
      </c>
      <c r="C39" s="25" t="s">
        <v>20</v>
      </c>
      <c r="D39" s="25" t="s">
        <v>18</v>
      </c>
      <c r="E39" s="25" t="s">
        <v>28</v>
      </c>
      <c r="F39" s="25" t="s">
        <v>18</v>
      </c>
      <c r="G39" s="25" t="s">
        <v>27</v>
      </c>
      <c r="H39" s="25" t="s">
        <v>18</v>
      </c>
      <c r="I39" s="25" t="s">
        <v>26</v>
      </c>
      <c r="J39" s="25" t="s">
        <v>19</v>
      </c>
      <c r="K39" s="25" t="s">
        <v>18</v>
      </c>
      <c r="L39" s="25" t="s">
        <v>19</v>
      </c>
      <c r="M39" s="25" t="s">
        <v>48</v>
      </c>
      <c r="N39" s="25" t="s">
        <v>18</v>
      </c>
      <c r="O39" s="25" t="s">
        <v>26</v>
      </c>
      <c r="P39" s="25" t="s">
        <v>25</v>
      </c>
      <c r="Q39" s="25" t="s">
        <v>27</v>
      </c>
      <c r="R39" s="89"/>
      <c r="S39" s="92"/>
      <c r="T39" s="28">
        <v>3869.5</v>
      </c>
      <c r="U39" s="28"/>
      <c r="V39" s="28"/>
      <c r="W39" s="28"/>
      <c r="X39" s="28"/>
      <c r="Y39" s="28"/>
      <c r="Z39" s="29">
        <f t="shared" ref="Z39:Z40" si="11">SUM(T39:Y39)</f>
        <v>3869.5</v>
      </c>
      <c r="AA39" s="27">
        <v>2021</v>
      </c>
      <c r="AB39" s="16"/>
      <c r="AC39" s="38"/>
      <c r="AD39" s="16"/>
    </row>
    <row r="40" spans="1:32" s="17" customFormat="1" ht="18.75" x14ac:dyDescent="0.25">
      <c r="A40" s="25" t="s">
        <v>18</v>
      </c>
      <c r="B40" s="25" t="s">
        <v>19</v>
      </c>
      <c r="C40" s="25" t="s">
        <v>20</v>
      </c>
      <c r="D40" s="25" t="s">
        <v>18</v>
      </c>
      <c r="E40" s="25" t="s">
        <v>28</v>
      </c>
      <c r="F40" s="25" t="s">
        <v>18</v>
      </c>
      <c r="G40" s="25" t="s">
        <v>27</v>
      </c>
      <c r="H40" s="25" t="s">
        <v>18</v>
      </c>
      <c r="I40" s="25" t="s">
        <v>26</v>
      </c>
      <c r="J40" s="25" t="s">
        <v>19</v>
      </c>
      <c r="K40" s="25" t="s">
        <v>18</v>
      </c>
      <c r="L40" s="25" t="s">
        <v>19</v>
      </c>
      <c r="M40" s="25" t="s">
        <v>19</v>
      </c>
      <c r="N40" s="25" t="s">
        <v>18</v>
      </c>
      <c r="O40" s="25" t="s">
        <v>26</v>
      </c>
      <c r="P40" s="25" t="s">
        <v>25</v>
      </c>
      <c r="Q40" s="25" t="s">
        <v>27</v>
      </c>
      <c r="R40" s="90"/>
      <c r="S40" s="93"/>
      <c r="T40" s="28">
        <v>34825.4</v>
      </c>
      <c r="U40" s="28"/>
      <c r="V40" s="28"/>
      <c r="W40" s="28"/>
      <c r="X40" s="28"/>
      <c r="Y40" s="28"/>
      <c r="Z40" s="29">
        <f t="shared" si="11"/>
        <v>34825.4</v>
      </c>
      <c r="AA40" s="27">
        <v>2021</v>
      </c>
      <c r="AB40" s="16"/>
      <c r="AC40" s="38"/>
      <c r="AD40" s="16"/>
    </row>
    <row r="41" spans="1:32" s="17" customFormat="1" ht="29.25" x14ac:dyDescent="0.25">
      <c r="A41" s="14"/>
      <c r="B41" s="14"/>
      <c r="C41" s="14"/>
      <c r="D41" s="14"/>
      <c r="E41" s="14"/>
      <c r="F41" s="14"/>
      <c r="G41" s="14"/>
      <c r="H41" s="14"/>
      <c r="I41" s="15"/>
      <c r="J41" s="14"/>
      <c r="K41" s="14"/>
      <c r="L41" s="14"/>
      <c r="M41" s="14"/>
      <c r="N41" s="14"/>
      <c r="O41" s="14"/>
      <c r="P41" s="14"/>
      <c r="Q41" s="14"/>
      <c r="R41" s="13" t="s">
        <v>58</v>
      </c>
      <c r="S41" s="75" t="s">
        <v>9</v>
      </c>
      <c r="T41" s="5">
        <v>0.6</v>
      </c>
      <c r="U41" s="5"/>
      <c r="V41" s="9"/>
      <c r="W41" s="9"/>
      <c r="X41" s="9"/>
      <c r="Y41" s="9"/>
      <c r="Z41" s="3">
        <f>SUM(T41:Y41)</f>
        <v>0.6</v>
      </c>
      <c r="AA41" s="6">
        <v>2021</v>
      </c>
      <c r="AB41" s="16"/>
      <c r="AC41" s="38"/>
      <c r="AD41" s="16"/>
    </row>
    <row r="42" spans="1:32" s="17" customFormat="1" ht="30" x14ac:dyDescent="0.25">
      <c r="A42" s="14"/>
      <c r="B42" s="14"/>
      <c r="C42" s="14"/>
      <c r="D42" s="14"/>
      <c r="E42" s="14"/>
      <c r="F42" s="14"/>
      <c r="G42" s="14"/>
      <c r="H42" s="14"/>
      <c r="I42" s="15"/>
      <c r="J42" s="14"/>
      <c r="K42" s="14"/>
      <c r="L42" s="14"/>
      <c r="M42" s="14"/>
      <c r="N42" s="14"/>
      <c r="O42" s="14"/>
      <c r="P42" s="14"/>
      <c r="Q42" s="14"/>
      <c r="R42" s="13" t="s">
        <v>131</v>
      </c>
      <c r="S42" s="6" t="s">
        <v>42</v>
      </c>
      <c r="T42" s="5">
        <v>11.4</v>
      </c>
      <c r="U42" s="5"/>
      <c r="V42" s="9"/>
      <c r="W42" s="9"/>
      <c r="X42" s="9"/>
      <c r="Y42" s="9"/>
      <c r="Z42" s="3">
        <f>SUM(T42:Y42)</f>
        <v>11.4</v>
      </c>
      <c r="AA42" s="8">
        <v>2021</v>
      </c>
      <c r="AB42" s="16"/>
      <c r="AC42" s="38"/>
      <c r="AD42" s="16"/>
    </row>
    <row r="43" spans="1:32" s="2" customFormat="1" ht="30" x14ac:dyDescent="0.25">
      <c r="A43" s="25" t="s">
        <v>18</v>
      </c>
      <c r="B43" s="25" t="s">
        <v>19</v>
      </c>
      <c r="C43" s="25" t="s">
        <v>20</v>
      </c>
      <c r="D43" s="25" t="s">
        <v>18</v>
      </c>
      <c r="E43" s="25" t="s">
        <v>28</v>
      </c>
      <c r="F43" s="25" t="s">
        <v>18</v>
      </c>
      <c r="G43" s="25" t="s">
        <v>27</v>
      </c>
      <c r="H43" s="25" t="s">
        <v>18</v>
      </c>
      <c r="I43" s="25" t="s">
        <v>26</v>
      </c>
      <c r="J43" s="25" t="s">
        <v>19</v>
      </c>
      <c r="K43" s="25" t="s">
        <v>18</v>
      </c>
      <c r="L43" s="25" t="s">
        <v>19</v>
      </c>
      <c r="M43" s="25" t="s">
        <v>18</v>
      </c>
      <c r="N43" s="25" t="s">
        <v>18</v>
      </c>
      <c r="O43" s="25" t="s">
        <v>18</v>
      </c>
      <c r="P43" s="25" t="s">
        <v>29</v>
      </c>
      <c r="Q43" s="25" t="s">
        <v>26</v>
      </c>
      <c r="R43" s="26" t="s">
        <v>137</v>
      </c>
      <c r="S43" s="27" t="s">
        <v>41</v>
      </c>
      <c r="T43" s="29"/>
      <c r="U43" s="29"/>
      <c r="V43" s="29"/>
      <c r="W43" s="29">
        <v>20000</v>
      </c>
      <c r="X43" s="29"/>
      <c r="Y43" s="29"/>
      <c r="Z43" s="29">
        <f>T43+U43+V43+W43+X43+Y43</f>
        <v>20000</v>
      </c>
      <c r="AA43" s="78">
        <v>2024</v>
      </c>
      <c r="AB43" s="16"/>
      <c r="AC43" s="16"/>
      <c r="AD43" s="16"/>
      <c r="AE43" s="17"/>
      <c r="AF43" s="17"/>
    </row>
    <row r="44" spans="1:32" s="17" customFormat="1" ht="44.25" x14ac:dyDescent="0.25">
      <c r="A44" s="14"/>
      <c r="B44" s="14"/>
      <c r="C44" s="14"/>
      <c r="D44" s="14"/>
      <c r="E44" s="14"/>
      <c r="F44" s="14"/>
      <c r="G44" s="14"/>
      <c r="H44" s="14"/>
      <c r="I44" s="15"/>
      <c r="J44" s="14"/>
      <c r="K44" s="14"/>
      <c r="L44" s="14"/>
      <c r="M44" s="14"/>
      <c r="N44" s="14"/>
      <c r="O44" s="14"/>
      <c r="P44" s="14"/>
      <c r="Q44" s="14"/>
      <c r="R44" s="13" t="s">
        <v>133</v>
      </c>
      <c r="S44" s="6" t="s">
        <v>38</v>
      </c>
      <c r="T44" s="9"/>
      <c r="U44" s="9"/>
      <c r="V44" s="9"/>
      <c r="W44" s="9">
        <v>1</v>
      </c>
      <c r="X44" s="9"/>
      <c r="Y44" s="9"/>
      <c r="Z44" s="4">
        <v>1</v>
      </c>
      <c r="AA44" s="6">
        <v>2024</v>
      </c>
      <c r="AB44" s="16"/>
      <c r="AC44" s="16"/>
      <c r="AD44" s="16"/>
    </row>
    <row r="45" spans="1:32" s="17" customFormat="1" ht="29.25" x14ac:dyDescent="0.25">
      <c r="A45" s="14"/>
      <c r="B45" s="14"/>
      <c r="C45" s="14"/>
      <c r="D45" s="14"/>
      <c r="E45" s="14"/>
      <c r="F45" s="14"/>
      <c r="G45" s="14"/>
      <c r="H45" s="14"/>
      <c r="I45" s="15"/>
      <c r="J45" s="14"/>
      <c r="K45" s="14"/>
      <c r="L45" s="14"/>
      <c r="M45" s="14"/>
      <c r="N45" s="14"/>
      <c r="O45" s="14"/>
      <c r="P45" s="14"/>
      <c r="Q45" s="14"/>
      <c r="R45" s="13" t="s">
        <v>136</v>
      </c>
      <c r="S45" s="6" t="s">
        <v>9</v>
      </c>
      <c r="T45" s="5"/>
      <c r="U45" s="5"/>
      <c r="V45" s="5"/>
      <c r="W45" s="5">
        <v>0.57099999999999995</v>
      </c>
      <c r="X45" s="5"/>
      <c r="Y45" s="5"/>
      <c r="Z45" s="3">
        <f>W45</f>
        <v>0.57099999999999995</v>
      </c>
      <c r="AA45" s="6">
        <v>2024</v>
      </c>
      <c r="AB45" s="16"/>
      <c r="AC45" s="16"/>
      <c r="AD45" s="16"/>
    </row>
    <row r="46" spans="1:32" s="17" customFormat="1" ht="30" x14ac:dyDescent="0.25">
      <c r="A46" s="25" t="s">
        <v>18</v>
      </c>
      <c r="B46" s="25" t="s">
        <v>19</v>
      </c>
      <c r="C46" s="25" t="s">
        <v>20</v>
      </c>
      <c r="D46" s="25" t="s">
        <v>18</v>
      </c>
      <c r="E46" s="25" t="s">
        <v>28</v>
      </c>
      <c r="F46" s="25" t="s">
        <v>18</v>
      </c>
      <c r="G46" s="25" t="s">
        <v>27</v>
      </c>
      <c r="H46" s="25" t="s">
        <v>18</v>
      </c>
      <c r="I46" s="25" t="s">
        <v>26</v>
      </c>
      <c r="J46" s="25" t="s">
        <v>19</v>
      </c>
      <c r="K46" s="25" t="s">
        <v>18</v>
      </c>
      <c r="L46" s="25" t="s">
        <v>19</v>
      </c>
      <c r="M46" s="25" t="s">
        <v>18</v>
      </c>
      <c r="N46" s="25" t="s">
        <v>18</v>
      </c>
      <c r="O46" s="25" t="s">
        <v>18</v>
      </c>
      <c r="P46" s="25" t="s">
        <v>29</v>
      </c>
      <c r="Q46" s="25" t="s">
        <v>27</v>
      </c>
      <c r="R46" s="26" t="s">
        <v>138</v>
      </c>
      <c r="S46" s="27" t="s">
        <v>41</v>
      </c>
      <c r="T46" s="29"/>
      <c r="U46" s="29"/>
      <c r="V46" s="29"/>
      <c r="W46" s="29">
        <v>20000</v>
      </c>
      <c r="X46" s="29"/>
      <c r="Y46" s="29"/>
      <c r="Z46" s="29">
        <f>T46+U46+V46+W46+X46+Y46</f>
        <v>20000</v>
      </c>
      <c r="AA46" s="78">
        <v>2024</v>
      </c>
      <c r="AB46" s="16"/>
      <c r="AC46" s="16"/>
      <c r="AD46" s="16"/>
    </row>
    <row r="47" spans="1:32" s="17" customFormat="1" ht="44.25" x14ac:dyDescent="0.25">
      <c r="A47" s="14"/>
      <c r="B47" s="14"/>
      <c r="C47" s="14"/>
      <c r="D47" s="14"/>
      <c r="E47" s="14"/>
      <c r="F47" s="14"/>
      <c r="G47" s="14"/>
      <c r="H47" s="14"/>
      <c r="I47" s="15"/>
      <c r="J47" s="14"/>
      <c r="K47" s="14"/>
      <c r="L47" s="14"/>
      <c r="M47" s="14"/>
      <c r="N47" s="14"/>
      <c r="O47" s="14"/>
      <c r="P47" s="14"/>
      <c r="Q47" s="14"/>
      <c r="R47" s="13" t="s">
        <v>133</v>
      </c>
      <c r="S47" s="6" t="s">
        <v>38</v>
      </c>
      <c r="T47" s="9"/>
      <c r="U47" s="9"/>
      <c r="V47" s="9"/>
      <c r="W47" s="9">
        <v>1</v>
      </c>
      <c r="X47" s="9"/>
      <c r="Y47" s="9"/>
      <c r="Z47" s="4">
        <v>1</v>
      </c>
      <c r="AA47" s="6">
        <v>2024</v>
      </c>
      <c r="AB47" s="16"/>
      <c r="AC47" s="16"/>
      <c r="AD47" s="16"/>
    </row>
    <row r="48" spans="1:32" s="17" customFormat="1" ht="29.25" x14ac:dyDescent="0.25">
      <c r="A48" s="14"/>
      <c r="B48" s="14"/>
      <c r="C48" s="14"/>
      <c r="D48" s="14"/>
      <c r="E48" s="14"/>
      <c r="F48" s="14"/>
      <c r="G48" s="14"/>
      <c r="H48" s="14"/>
      <c r="I48" s="15"/>
      <c r="J48" s="14"/>
      <c r="K48" s="14"/>
      <c r="L48" s="14"/>
      <c r="M48" s="14"/>
      <c r="N48" s="14"/>
      <c r="O48" s="14"/>
      <c r="P48" s="14"/>
      <c r="Q48" s="14"/>
      <c r="R48" s="13" t="s">
        <v>136</v>
      </c>
      <c r="S48" s="6" t="s">
        <v>9</v>
      </c>
      <c r="T48" s="5"/>
      <c r="U48" s="5"/>
      <c r="V48" s="5"/>
      <c r="W48" s="5">
        <v>0.60899999999999999</v>
      </c>
      <c r="X48" s="5"/>
      <c r="Y48" s="5"/>
      <c r="Z48" s="3">
        <f>W48</f>
        <v>0.60899999999999999</v>
      </c>
      <c r="AA48" s="6">
        <v>2024</v>
      </c>
      <c r="AB48" s="16"/>
      <c r="AC48" s="16"/>
      <c r="AD48" s="16"/>
    </row>
    <row r="49" spans="1:32" s="17" customFormat="1" ht="60" x14ac:dyDescent="0.25">
      <c r="A49" s="25" t="s">
        <v>18</v>
      </c>
      <c r="B49" s="25" t="s">
        <v>19</v>
      </c>
      <c r="C49" s="25" t="s">
        <v>20</v>
      </c>
      <c r="D49" s="25" t="s">
        <v>18</v>
      </c>
      <c r="E49" s="25" t="s">
        <v>28</v>
      </c>
      <c r="F49" s="25" t="s">
        <v>18</v>
      </c>
      <c r="G49" s="25" t="s">
        <v>27</v>
      </c>
      <c r="H49" s="25" t="s">
        <v>18</v>
      </c>
      <c r="I49" s="25" t="s">
        <v>26</v>
      </c>
      <c r="J49" s="25" t="s">
        <v>19</v>
      </c>
      <c r="K49" s="25" t="s">
        <v>18</v>
      </c>
      <c r="L49" s="25" t="s">
        <v>19</v>
      </c>
      <c r="M49" s="25" t="s">
        <v>18</v>
      </c>
      <c r="N49" s="25" t="s">
        <v>18</v>
      </c>
      <c r="O49" s="25" t="s">
        <v>18</v>
      </c>
      <c r="P49" s="25" t="s">
        <v>28</v>
      </c>
      <c r="Q49" s="25" t="s">
        <v>18</v>
      </c>
      <c r="R49" s="26" t="s">
        <v>139</v>
      </c>
      <c r="S49" s="27" t="s">
        <v>41</v>
      </c>
      <c r="T49" s="29"/>
      <c r="U49" s="29"/>
      <c r="V49" s="29"/>
      <c r="W49" s="29">
        <v>15000</v>
      </c>
      <c r="X49" s="29">
        <v>136230.79999999999</v>
      </c>
      <c r="Y49" s="29">
        <v>155692.29999999999</v>
      </c>
      <c r="Z49" s="29">
        <f>T49+U49+V49+W49+X49+Y49</f>
        <v>306923.09999999998</v>
      </c>
      <c r="AA49" s="78">
        <v>2026</v>
      </c>
      <c r="AB49" s="16"/>
      <c r="AC49" s="16"/>
      <c r="AD49" s="16"/>
    </row>
    <row r="50" spans="1:32" s="17" customFormat="1" ht="44.25" x14ac:dyDescent="0.25">
      <c r="A50" s="14"/>
      <c r="B50" s="14"/>
      <c r="C50" s="14"/>
      <c r="D50" s="14"/>
      <c r="E50" s="14"/>
      <c r="F50" s="14"/>
      <c r="G50" s="14"/>
      <c r="H50" s="14"/>
      <c r="I50" s="15"/>
      <c r="J50" s="14"/>
      <c r="K50" s="14"/>
      <c r="L50" s="14"/>
      <c r="M50" s="14"/>
      <c r="N50" s="14"/>
      <c r="O50" s="14"/>
      <c r="P50" s="14"/>
      <c r="Q50" s="14"/>
      <c r="R50" s="13" t="s">
        <v>133</v>
      </c>
      <c r="S50" s="6" t="s">
        <v>38</v>
      </c>
      <c r="T50" s="9"/>
      <c r="U50" s="9"/>
      <c r="V50" s="9"/>
      <c r="W50" s="9">
        <v>1</v>
      </c>
      <c r="X50" s="9"/>
      <c r="Y50" s="9"/>
      <c r="Z50" s="4">
        <f>W50</f>
        <v>1</v>
      </c>
      <c r="AA50" s="6">
        <v>2024</v>
      </c>
      <c r="AB50" s="16"/>
      <c r="AC50" s="16"/>
      <c r="AD50" s="16"/>
    </row>
    <row r="51" spans="1:32" s="17" customFormat="1" ht="29.25" x14ac:dyDescent="0.25">
      <c r="A51" s="14"/>
      <c r="B51" s="14"/>
      <c r="C51" s="14"/>
      <c r="D51" s="14"/>
      <c r="E51" s="14"/>
      <c r="F51" s="14"/>
      <c r="G51" s="14"/>
      <c r="H51" s="14"/>
      <c r="I51" s="15"/>
      <c r="J51" s="14"/>
      <c r="K51" s="14"/>
      <c r="L51" s="14"/>
      <c r="M51" s="14"/>
      <c r="N51" s="14"/>
      <c r="O51" s="14"/>
      <c r="P51" s="14"/>
      <c r="Q51" s="14"/>
      <c r="R51" s="13" t="s">
        <v>134</v>
      </c>
      <c r="S51" s="6" t="s">
        <v>9</v>
      </c>
      <c r="T51" s="5"/>
      <c r="U51" s="5"/>
      <c r="V51" s="5"/>
      <c r="W51" s="5"/>
      <c r="X51" s="5">
        <v>0.7</v>
      </c>
      <c r="Y51" s="5">
        <v>0.8</v>
      </c>
      <c r="Z51" s="3">
        <f>X51+Y51</f>
        <v>1.5</v>
      </c>
      <c r="AA51" s="6">
        <v>2026</v>
      </c>
      <c r="AB51" s="16"/>
      <c r="AC51" s="16"/>
      <c r="AD51" s="16"/>
    </row>
    <row r="52" spans="1:32" s="24" customFormat="1" ht="42.75" x14ac:dyDescent="0.25">
      <c r="A52" s="52" t="s">
        <v>18</v>
      </c>
      <c r="B52" s="52" t="s">
        <v>19</v>
      </c>
      <c r="C52" s="52" t="s">
        <v>20</v>
      </c>
      <c r="D52" s="52" t="s">
        <v>18</v>
      </c>
      <c r="E52" s="52" t="s">
        <v>28</v>
      </c>
      <c r="F52" s="52" t="s">
        <v>18</v>
      </c>
      <c r="G52" s="52" t="s">
        <v>27</v>
      </c>
      <c r="H52" s="52" t="s">
        <v>18</v>
      </c>
      <c r="I52" s="52" t="s">
        <v>26</v>
      </c>
      <c r="J52" s="52" t="s">
        <v>19</v>
      </c>
      <c r="K52" s="52" t="s">
        <v>18</v>
      </c>
      <c r="L52" s="52" t="s">
        <v>20</v>
      </c>
      <c r="M52" s="52" t="s">
        <v>18</v>
      </c>
      <c r="N52" s="52" t="s">
        <v>18</v>
      </c>
      <c r="O52" s="52" t="s">
        <v>18</v>
      </c>
      <c r="P52" s="52" t="s">
        <v>18</v>
      </c>
      <c r="Q52" s="52" t="s">
        <v>18</v>
      </c>
      <c r="R52" s="53" t="s">
        <v>32</v>
      </c>
      <c r="S52" s="54" t="s">
        <v>41</v>
      </c>
      <c r="T52" s="55">
        <f t="shared" ref="T52:Y52" si="12">T57+T61+T66</f>
        <v>878827.4</v>
      </c>
      <c r="U52" s="55">
        <f t="shared" si="12"/>
        <v>912513.2</v>
      </c>
      <c r="V52" s="55">
        <f t="shared" si="12"/>
        <v>869416.3</v>
      </c>
      <c r="W52" s="55">
        <f t="shared" si="12"/>
        <v>19671.2</v>
      </c>
      <c r="X52" s="55">
        <f t="shared" si="12"/>
        <v>19671.2</v>
      </c>
      <c r="Y52" s="55">
        <f t="shared" si="12"/>
        <v>19671.2</v>
      </c>
      <c r="Z52" s="55">
        <f>T52+U52+V52+W52+X52+Y52</f>
        <v>2719770.5000000009</v>
      </c>
      <c r="AA52" s="54">
        <v>2026</v>
      </c>
      <c r="AB52" s="16"/>
      <c r="AC52" s="16"/>
      <c r="AD52" s="16"/>
      <c r="AE52" s="17"/>
      <c r="AF52" s="17"/>
    </row>
    <row r="53" spans="1:32" s="2" customFormat="1" ht="44.25" x14ac:dyDescent="0.25">
      <c r="A53" s="14"/>
      <c r="B53" s="14"/>
      <c r="C53" s="14"/>
      <c r="D53" s="14"/>
      <c r="E53" s="14"/>
      <c r="F53" s="14"/>
      <c r="G53" s="14"/>
      <c r="H53" s="14"/>
      <c r="I53" s="15"/>
      <c r="J53" s="14"/>
      <c r="K53" s="14"/>
      <c r="L53" s="14"/>
      <c r="M53" s="14"/>
      <c r="N53" s="14"/>
      <c r="O53" s="14"/>
      <c r="P53" s="14"/>
      <c r="Q53" s="14"/>
      <c r="R53" s="13" t="s">
        <v>77</v>
      </c>
      <c r="S53" s="6" t="s">
        <v>42</v>
      </c>
      <c r="T53" s="5"/>
      <c r="U53" s="5">
        <f>U59+U70</f>
        <v>0.2</v>
      </c>
      <c r="V53" s="5"/>
      <c r="W53" s="5">
        <f>W59+W70</f>
        <v>0.2</v>
      </c>
      <c r="X53" s="5"/>
      <c r="Y53" s="5">
        <f>Y59+Y70</f>
        <v>0.2</v>
      </c>
      <c r="Z53" s="3">
        <f t="shared" si="4"/>
        <v>0.60000000000000009</v>
      </c>
      <c r="AA53" s="6">
        <v>2026</v>
      </c>
      <c r="AB53" s="16"/>
      <c r="AC53" s="16"/>
      <c r="AD53" s="16"/>
      <c r="AE53" s="17"/>
      <c r="AF53" s="17"/>
    </row>
    <row r="54" spans="1:32" s="2" customFormat="1" ht="30" x14ac:dyDescent="0.25">
      <c r="A54" s="14"/>
      <c r="B54" s="14"/>
      <c r="C54" s="14"/>
      <c r="D54" s="14"/>
      <c r="E54" s="14"/>
      <c r="F54" s="14"/>
      <c r="G54" s="14"/>
      <c r="H54" s="14"/>
      <c r="I54" s="15"/>
      <c r="J54" s="14"/>
      <c r="K54" s="14"/>
      <c r="L54" s="14"/>
      <c r="M54" s="14"/>
      <c r="N54" s="14"/>
      <c r="O54" s="14"/>
      <c r="P54" s="14"/>
      <c r="Q54" s="14"/>
      <c r="R54" s="13" t="s">
        <v>78</v>
      </c>
      <c r="S54" s="6" t="s">
        <v>42</v>
      </c>
      <c r="T54" s="5">
        <f>T60+T65</f>
        <v>0.3</v>
      </c>
      <c r="U54" s="5">
        <f t="shared" ref="U54:X54" si="13">U60+U65</f>
        <v>5</v>
      </c>
      <c r="V54" s="5">
        <f t="shared" si="13"/>
        <v>0.3</v>
      </c>
      <c r="W54" s="5"/>
      <c r="X54" s="5">
        <f t="shared" si="13"/>
        <v>0.3</v>
      </c>
      <c r="Y54" s="5"/>
      <c r="Z54" s="3">
        <f t="shared" ref="Z54" si="14">T54+U54+V54+W54+X54+Y54</f>
        <v>5.8999999999999995</v>
      </c>
      <c r="AA54" s="6">
        <v>2025</v>
      </c>
      <c r="AB54" s="16"/>
      <c r="AC54" s="16"/>
      <c r="AD54" s="16"/>
      <c r="AE54" s="17"/>
      <c r="AF54" s="17"/>
    </row>
    <row r="55" spans="1:32" s="2" customFormat="1" ht="45" x14ac:dyDescent="0.25">
      <c r="A55" s="14"/>
      <c r="B55" s="14"/>
      <c r="C55" s="14"/>
      <c r="D55" s="14"/>
      <c r="E55" s="14"/>
      <c r="F55" s="14"/>
      <c r="G55" s="14"/>
      <c r="H55" s="14"/>
      <c r="I55" s="15"/>
      <c r="J55" s="14"/>
      <c r="K55" s="14"/>
      <c r="L55" s="14"/>
      <c r="M55" s="14"/>
      <c r="N55" s="14"/>
      <c r="O55" s="14"/>
      <c r="P55" s="14"/>
      <c r="Q55" s="14"/>
      <c r="R55" s="7" t="s">
        <v>123</v>
      </c>
      <c r="S55" s="6" t="s">
        <v>9</v>
      </c>
      <c r="T55" s="5">
        <f>T69</f>
        <v>61.6</v>
      </c>
      <c r="U55" s="5">
        <f t="shared" ref="U55:Y55" si="15">U69</f>
        <v>61.6</v>
      </c>
      <c r="V55" s="5">
        <f t="shared" si="15"/>
        <v>61.6</v>
      </c>
      <c r="W55" s="5">
        <f t="shared" si="15"/>
        <v>12</v>
      </c>
      <c r="X55" s="5">
        <f t="shared" si="15"/>
        <v>12</v>
      </c>
      <c r="Y55" s="5">
        <f t="shared" si="15"/>
        <v>12</v>
      </c>
      <c r="Z55" s="3">
        <f>Z69</f>
        <v>220.8</v>
      </c>
      <c r="AA55" s="6">
        <v>2026</v>
      </c>
      <c r="AB55" s="16"/>
      <c r="AC55" s="16"/>
      <c r="AD55" s="16"/>
      <c r="AE55" s="17"/>
      <c r="AF55" s="17"/>
    </row>
    <row r="56" spans="1:32" s="80" customFormat="1" ht="42.75" x14ac:dyDescent="0.25">
      <c r="A56" s="81" t="s">
        <v>18</v>
      </c>
      <c r="B56" s="81" t="s">
        <v>19</v>
      </c>
      <c r="C56" s="81" t="s">
        <v>20</v>
      </c>
      <c r="D56" s="81" t="s">
        <v>18</v>
      </c>
      <c r="E56" s="81" t="s">
        <v>28</v>
      </c>
      <c r="F56" s="81" t="s">
        <v>18</v>
      </c>
      <c r="G56" s="81" t="s">
        <v>27</v>
      </c>
      <c r="H56" s="81" t="s">
        <v>18</v>
      </c>
      <c r="I56" s="81" t="s">
        <v>26</v>
      </c>
      <c r="J56" s="81" t="s">
        <v>19</v>
      </c>
      <c r="K56" s="81" t="s">
        <v>18</v>
      </c>
      <c r="L56" s="81" t="s">
        <v>20</v>
      </c>
      <c r="M56" s="81" t="s">
        <v>27</v>
      </c>
      <c r="N56" s="81" t="s">
        <v>27</v>
      </c>
      <c r="O56" s="81" t="s">
        <v>27</v>
      </c>
      <c r="P56" s="81" t="s">
        <v>27</v>
      </c>
      <c r="Q56" s="81" t="s">
        <v>27</v>
      </c>
      <c r="R56" s="82" t="s">
        <v>140</v>
      </c>
      <c r="S56" s="83" t="s">
        <v>41</v>
      </c>
      <c r="T56" s="84">
        <f>T57+T61+T67</f>
        <v>38827.4</v>
      </c>
      <c r="U56" s="84">
        <f t="shared" ref="U56:Y56" si="16">U57+U61+U67</f>
        <v>72513.200000000012</v>
      </c>
      <c r="V56" s="84">
        <f t="shared" si="16"/>
        <v>29416.3</v>
      </c>
      <c r="W56" s="84">
        <f t="shared" si="16"/>
        <v>19671.2</v>
      </c>
      <c r="X56" s="84">
        <f t="shared" si="16"/>
        <v>19671.2</v>
      </c>
      <c r="Y56" s="84">
        <f t="shared" si="16"/>
        <v>19671.2</v>
      </c>
      <c r="Z56" s="84">
        <f>Z57+Z61+Z67</f>
        <v>199770.5</v>
      </c>
      <c r="AA56" s="83">
        <v>2026</v>
      </c>
      <c r="AB56" s="79"/>
      <c r="AC56" s="79"/>
      <c r="AD56" s="79"/>
    </row>
    <row r="57" spans="1:32" ht="30" x14ac:dyDescent="0.25">
      <c r="A57" s="25" t="s">
        <v>18</v>
      </c>
      <c r="B57" s="25" t="s">
        <v>19</v>
      </c>
      <c r="C57" s="25" t="s">
        <v>20</v>
      </c>
      <c r="D57" s="25" t="s">
        <v>18</v>
      </c>
      <c r="E57" s="25" t="s">
        <v>28</v>
      </c>
      <c r="F57" s="25" t="s">
        <v>18</v>
      </c>
      <c r="G57" s="25" t="s">
        <v>27</v>
      </c>
      <c r="H57" s="25" t="s">
        <v>18</v>
      </c>
      <c r="I57" s="25" t="s">
        <v>26</v>
      </c>
      <c r="J57" s="25" t="s">
        <v>19</v>
      </c>
      <c r="K57" s="25" t="s">
        <v>18</v>
      </c>
      <c r="L57" s="25" t="s">
        <v>20</v>
      </c>
      <c r="M57" s="25" t="s">
        <v>27</v>
      </c>
      <c r="N57" s="25" t="s">
        <v>27</v>
      </c>
      <c r="O57" s="25" t="s">
        <v>27</v>
      </c>
      <c r="P57" s="25" t="s">
        <v>27</v>
      </c>
      <c r="Q57" s="25" t="s">
        <v>27</v>
      </c>
      <c r="R57" s="58" t="s">
        <v>79</v>
      </c>
      <c r="S57" s="27" t="s">
        <v>41</v>
      </c>
      <c r="T57" s="29">
        <v>13021.9</v>
      </c>
      <c r="U57" s="29">
        <v>13021.9</v>
      </c>
      <c r="V57" s="29">
        <v>3610.8</v>
      </c>
      <c r="W57" s="29">
        <v>2958.3</v>
      </c>
      <c r="X57" s="29">
        <v>2958.3</v>
      </c>
      <c r="Y57" s="29">
        <v>2958.3</v>
      </c>
      <c r="Z57" s="29">
        <f>T57+U57+V57+W57+X57+Y57</f>
        <v>38529.5</v>
      </c>
      <c r="AA57" s="27">
        <v>2026</v>
      </c>
      <c r="AB57" s="18"/>
    </row>
    <row r="58" spans="1:32" ht="44.25" x14ac:dyDescent="0.25">
      <c r="A58" s="14"/>
      <c r="B58" s="14"/>
      <c r="C58" s="14"/>
      <c r="D58" s="14"/>
      <c r="E58" s="14"/>
      <c r="F58" s="14"/>
      <c r="G58" s="14"/>
      <c r="H58" s="14"/>
      <c r="I58" s="15"/>
      <c r="J58" s="14"/>
      <c r="K58" s="14"/>
      <c r="L58" s="14"/>
      <c r="M58" s="14"/>
      <c r="N58" s="14"/>
      <c r="O58" s="14"/>
      <c r="P58" s="14"/>
      <c r="Q58" s="14"/>
      <c r="R58" s="13" t="s">
        <v>80</v>
      </c>
      <c r="S58" s="6" t="s">
        <v>39</v>
      </c>
      <c r="T58" s="9">
        <v>1</v>
      </c>
      <c r="U58" s="9"/>
      <c r="V58" s="9">
        <v>1</v>
      </c>
      <c r="W58" s="9"/>
      <c r="X58" s="9">
        <v>1</v>
      </c>
      <c r="Y58" s="9"/>
      <c r="Z58" s="4">
        <f t="shared" si="4"/>
        <v>3</v>
      </c>
      <c r="AA58" s="6">
        <v>2025</v>
      </c>
      <c r="AB58" s="18"/>
    </row>
    <row r="59" spans="1:32" ht="4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7" t="s">
        <v>81</v>
      </c>
      <c r="S59" s="6" t="s">
        <v>42</v>
      </c>
      <c r="T59" s="5"/>
      <c r="U59" s="5">
        <v>0.2</v>
      </c>
      <c r="V59" s="5"/>
      <c r="W59" s="5">
        <v>0.2</v>
      </c>
      <c r="X59" s="5"/>
      <c r="Y59" s="5">
        <v>0.2</v>
      </c>
      <c r="Z59" s="3">
        <f t="shared" si="4"/>
        <v>0.60000000000000009</v>
      </c>
      <c r="AA59" s="6">
        <v>2026</v>
      </c>
    </row>
    <row r="60" spans="1:32" ht="30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7" t="s">
        <v>82</v>
      </c>
      <c r="S60" s="6" t="s">
        <v>42</v>
      </c>
      <c r="T60" s="5">
        <v>0.3</v>
      </c>
      <c r="U60" s="5"/>
      <c r="V60" s="5">
        <v>0.3</v>
      </c>
      <c r="W60" s="5"/>
      <c r="X60" s="5">
        <v>0.3</v>
      </c>
      <c r="Y60" s="5"/>
      <c r="Z60" s="3">
        <f>T60+U60+V60+W60+X60+Y60</f>
        <v>0.89999999999999991</v>
      </c>
      <c r="AA60" s="6">
        <v>2025</v>
      </c>
    </row>
    <row r="61" spans="1:32" ht="30" x14ac:dyDescent="0.25">
      <c r="A61" s="25" t="s">
        <v>18</v>
      </c>
      <c r="B61" s="25" t="s">
        <v>19</v>
      </c>
      <c r="C61" s="25" t="s">
        <v>20</v>
      </c>
      <c r="D61" s="25" t="s">
        <v>18</v>
      </c>
      <c r="E61" s="25" t="s">
        <v>28</v>
      </c>
      <c r="F61" s="25" t="s">
        <v>18</v>
      </c>
      <c r="G61" s="25" t="s">
        <v>27</v>
      </c>
      <c r="H61" s="25" t="s">
        <v>18</v>
      </c>
      <c r="I61" s="25" t="s">
        <v>26</v>
      </c>
      <c r="J61" s="25" t="s">
        <v>19</v>
      </c>
      <c r="K61" s="25" t="s">
        <v>18</v>
      </c>
      <c r="L61" s="25" t="s">
        <v>20</v>
      </c>
      <c r="M61" s="25" t="s">
        <v>27</v>
      </c>
      <c r="N61" s="25" t="s">
        <v>27</v>
      </c>
      <c r="O61" s="25" t="s">
        <v>27</v>
      </c>
      <c r="P61" s="25" t="s">
        <v>27</v>
      </c>
      <c r="Q61" s="25" t="s">
        <v>27</v>
      </c>
      <c r="R61" s="26" t="s">
        <v>72</v>
      </c>
      <c r="S61" s="27" t="s">
        <v>41</v>
      </c>
      <c r="T61" s="29"/>
      <c r="U61" s="29">
        <v>33685.800000000003</v>
      </c>
      <c r="V61" s="29"/>
      <c r="W61" s="29"/>
      <c r="X61" s="29"/>
      <c r="Y61" s="29"/>
      <c r="Z61" s="29">
        <f>T61+U61+V61+W61+X61+Y61</f>
        <v>33685.800000000003</v>
      </c>
      <c r="AA61" s="27">
        <v>2022</v>
      </c>
      <c r="AC61" s="56"/>
    </row>
    <row r="62" spans="1:32" ht="36.6" hidden="1" customHeight="1" x14ac:dyDescent="0.25">
      <c r="A62" s="25" t="s">
        <v>18</v>
      </c>
      <c r="B62" s="25" t="s">
        <v>19</v>
      </c>
      <c r="C62" s="25" t="s">
        <v>20</v>
      </c>
      <c r="D62" s="25" t="s">
        <v>18</v>
      </c>
      <c r="E62" s="25" t="s">
        <v>28</v>
      </c>
      <c r="F62" s="25" t="s">
        <v>18</v>
      </c>
      <c r="G62" s="25" t="s">
        <v>27</v>
      </c>
      <c r="H62" s="25" t="s">
        <v>18</v>
      </c>
      <c r="I62" s="25" t="s">
        <v>26</v>
      </c>
      <c r="J62" s="25" t="s">
        <v>19</v>
      </c>
      <c r="K62" s="25" t="s">
        <v>18</v>
      </c>
      <c r="L62" s="25" t="s">
        <v>20</v>
      </c>
      <c r="M62" s="25" t="s">
        <v>18</v>
      </c>
      <c r="N62" s="25" t="s">
        <v>18</v>
      </c>
      <c r="O62" s="25" t="s">
        <v>18</v>
      </c>
      <c r="P62" s="25" t="s">
        <v>18</v>
      </c>
      <c r="Q62" s="25" t="s">
        <v>18</v>
      </c>
      <c r="R62" s="26" t="s">
        <v>72</v>
      </c>
      <c r="S62" s="27" t="s">
        <v>41</v>
      </c>
      <c r="T62" s="28"/>
      <c r="U62" s="28">
        <v>705.8</v>
      </c>
      <c r="V62" s="28"/>
      <c r="W62" s="28"/>
      <c r="X62" s="28"/>
      <c r="Y62" s="28"/>
      <c r="Z62" s="29">
        <f t="shared" ref="Z62:Z64" si="17">T62+U62+V62+W62+X62+Y62</f>
        <v>705.8</v>
      </c>
      <c r="AA62" s="27">
        <v>2022</v>
      </c>
      <c r="AB62" s="57"/>
      <c r="AC62" s="56"/>
    </row>
    <row r="63" spans="1:32" ht="35.450000000000003" hidden="1" customHeight="1" x14ac:dyDescent="0.25">
      <c r="A63" s="25" t="s">
        <v>18</v>
      </c>
      <c r="B63" s="25" t="s">
        <v>19</v>
      </c>
      <c r="C63" s="25" t="s">
        <v>20</v>
      </c>
      <c r="D63" s="25" t="s">
        <v>18</v>
      </c>
      <c r="E63" s="25" t="s">
        <v>28</v>
      </c>
      <c r="F63" s="25" t="s">
        <v>18</v>
      </c>
      <c r="G63" s="25" t="s">
        <v>27</v>
      </c>
      <c r="H63" s="25" t="s">
        <v>18</v>
      </c>
      <c r="I63" s="25" t="s">
        <v>26</v>
      </c>
      <c r="J63" s="25" t="s">
        <v>19</v>
      </c>
      <c r="K63" s="25" t="s">
        <v>18</v>
      </c>
      <c r="L63" s="25" t="s">
        <v>20</v>
      </c>
      <c r="M63" s="25" t="s">
        <v>48</v>
      </c>
      <c r="N63" s="25" t="s">
        <v>18</v>
      </c>
      <c r="O63" s="25" t="s">
        <v>26</v>
      </c>
      <c r="P63" s="25" t="s">
        <v>25</v>
      </c>
      <c r="Q63" s="25" t="s">
        <v>73</v>
      </c>
      <c r="R63" s="94" t="s">
        <v>74</v>
      </c>
      <c r="S63" s="91" t="s">
        <v>41</v>
      </c>
      <c r="T63" s="28"/>
      <c r="U63" s="28">
        <v>6596</v>
      </c>
      <c r="V63" s="28"/>
      <c r="W63" s="28"/>
      <c r="X63" s="28"/>
      <c r="Y63" s="28"/>
      <c r="Z63" s="29">
        <f t="shared" si="17"/>
        <v>6596</v>
      </c>
      <c r="AA63" s="27">
        <v>2022</v>
      </c>
    </row>
    <row r="64" spans="1:32" ht="34.9" hidden="1" customHeight="1" x14ac:dyDescent="0.25">
      <c r="A64" s="25" t="s">
        <v>18</v>
      </c>
      <c r="B64" s="25" t="s">
        <v>19</v>
      </c>
      <c r="C64" s="25" t="s">
        <v>20</v>
      </c>
      <c r="D64" s="25" t="s">
        <v>18</v>
      </c>
      <c r="E64" s="25" t="s">
        <v>28</v>
      </c>
      <c r="F64" s="25" t="s">
        <v>18</v>
      </c>
      <c r="G64" s="25" t="s">
        <v>27</v>
      </c>
      <c r="H64" s="25" t="s">
        <v>18</v>
      </c>
      <c r="I64" s="25" t="s">
        <v>26</v>
      </c>
      <c r="J64" s="25" t="s">
        <v>19</v>
      </c>
      <c r="K64" s="25" t="s">
        <v>18</v>
      </c>
      <c r="L64" s="25" t="s">
        <v>20</v>
      </c>
      <c r="M64" s="25" t="s">
        <v>19</v>
      </c>
      <c r="N64" s="25" t="s">
        <v>18</v>
      </c>
      <c r="O64" s="25" t="s">
        <v>26</v>
      </c>
      <c r="P64" s="25" t="s">
        <v>25</v>
      </c>
      <c r="Q64" s="25" t="s">
        <v>73</v>
      </c>
      <c r="R64" s="95"/>
      <c r="S64" s="93"/>
      <c r="T64" s="28"/>
      <c r="U64" s="28">
        <v>26384</v>
      </c>
      <c r="V64" s="28"/>
      <c r="W64" s="28"/>
      <c r="X64" s="28"/>
      <c r="Y64" s="28"/>
      <c r="Z64" s="29">
        <f t="shared" si="17"/>
        <v>26384</v>
      </c>
      <c r="AA64" s="27">
        <v>2022</v>
      </c>
    </row>
    <row r="65" spans="1:32" ht="30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7" t="s">
        <v>76</v>
      </c>
      <c r="S65" s="6" t="s">
        <v>47</v>
      </c>
      <c r="T65" s="5"/>
      <c r="U65" s="5">
        <v>5</v>
      </c>
      <c r="V65" s="5"/>
      <c r="W65" s="5"/>
      <c r="X65" s="5"/>
      <c r="Y65" s="5"/>
      <c r="Z65" s="3">
        <f>T65+U65+V65+W65+X65+Y65</f>
        <v>5</v>
      </c>
      <c r="AA65" s="6">
        <v>2022</v>
      </c>
    </row>
    <row r="66" spans="1:32" ht="24.6" customHeight="1" x14ac:dyDescent="0.25">
      <c r="A66" s="25" t="s">
        <v>18</v>
      </c>
      <c r="B66" s="25" t="s">
        <v>19</v>
      </c>
      <c r="C66" s="25" t="s">
        <v>20</v>
      </c>
      <c r="D66" s="25" t="s">
        <v>18</v>
      </c>
      <c r="E66" s="25" t="s">
        <v>28</v>
      </c>
      <c r="F66" s="25" t="s">
        <v>18</v>
      </c>
      <c r="G66" s="25" t="s">
        <v>27</v>
      </c>
      <c r="H66" s="25" t="s">
        <v>18</v>
      </c>
      <c r="I66" s="25" t="s">
        <v>26</v>
      </c>
      <c r="J66" s="25" t="s">
        <v>19</v>
      </c>
      <c r="K66" s="25" t="s">
        <v>18</v>
      </c>
      <c r="L66" s="25" t="s">
        <v>18</v>
      </c>
      <c r="M66" s="25" t="s">
        <v>18</v>
      </c>
      <c r="N66" s="25" t="s">
        <v>18</v>
      </c>
      <c r="O66" s="25" t="s">
        <v>18</v>
      </c>
      <c r="P66" s="25" t="s">
        <v>18</v>
      </c>
      <c r="Q66" s="25" t="s">
        <v>18</v>
      </c>
      <c r="R66" s="94" t="s">
        <v>120</v>
      </c>
      <c r="S66" s="91" t="s">
        <v>41</v>
      </c>
      <c r="T66" s="29">
        <f>T67+T68</f>
        <v>865805.5</v>
      </c>
      <c r="U66" s="29">
        <f>U67+U68</f>
        <v>865805.5</v>
      </c>
      <c r="V66" s="29">
        <f>V67+V68</f>
        <v>865805.5</v>
      </c>
      <c r="W66" s="29">
        <v>16712.900000000001</v>
      </c>
      <c r="X66" s="29">
        <v>16712.900000000001</v>
      </c>
      <c r="Y66" s="29">
        <v>16712.900000000001</v>
      </c>
      <c r="Z66" s="29">
        <f>T66+U66+V66+W66+X66+Y66</f>
        <v>2647555.1999999997</v>
      </c>
      <c r="AA66" s="27">
        <v>2026</v>
      </c>
    </row>
    <row r="67" spans="1:32" ht="22.15" customHeight="1" x14ac:dyDescent="0.25">
      <c r="A67" s="25" t="s">
        <v>18</v>
      </c>
      <c r="B67" s="25" t="s">
        <v>19</v>
      </c>
      <c r="C67" s="25" t="s">
        <v>20</v>
      </c>
      <c r="D67" s="25" t="s">
        <v>18</v>
      </c>
      <c r="E67" s="25" t="s">
        <v>28</v>
      </c>
      <c r="F67" s="25" t="s">
        <v>18</v>
      </c>
      <c r="G67" s="25" t="s">
        <v>27</v>
      </c>
      <c r="H67" s="25" t="s">
        <v>18</v>
      </c>
      <c r="I67" s="25" t="s">
        <v>26</v>
      </c>
      <c r="J67" s="25" t="s">
        <v>19</v>
      </c>
      <c r="K67" s="25" t="s">
        <v>18</v>
      </c>
      <c r="L67" s="25" t="s">
        <v>20</v>
      </c>
      <c r="M67" s="25" t="s">
        <v>27</v>
      </c>
      <c r="N67" s="25" t="s">
        <v>27</v>
      </c>
      <c r="O67" s="25" t="s">
        <v>27</v>
      </c>
      <c r="P67" s="25" t="s">
        <v>27</v>
      </c>
      <c r="Q67" s="25" t="s">
        <v>27</v>
      </c>
      <c r="R67" s="96"/>
      <c r="S67" s="92"/>
      <c r="T67" s="28">
        <v>25805.5</v>
      </c>
      <c r="U67" s="28">
        <v>25805.5</v>
      </c>
      <c r="V67" s="28">
        <v>25805.5</v>
      </c>
      <c r="W67" s="28">
        <v>16712.900000000001</v>
      </c>
      <c r="X67" s="28">
        <v>16712.900000000001</v>
      </c>
      <c r="Y67" s="28">
        <v>16712.900000000001</v>
      </c>
      <c r="Z67" s="29">
        <f t="shared" ref="Z67:Z68" si="18">T67+U67+V67+W67+X67+Y67</f>
        <v>127555.19999999998</v>
      </c>
      <c r="AA67" s="27">
        <v>2026</v>
      </c>
    </row>
    <row r="68" spans="1:32" s="1" customFormat="1" ht="22.9" customHeight="1" x14ac:dyDescent="0.25">
      <c r="A68" s="25" t="s">
        <v>18</v>
      </c>
      <c r="B68" s="25" t="s">
        <v>19</v>
      </c>
      <c r="C68" s="25" t="s">
        <v>20</v>
      </c>
      <c r="D68" s="25" t="s">
        <v>18</v>
      </c>
      <c r="E68" s="25" t="s">
        <v>28</v>
      </c>
      <c r="F68" s="25" t="s">
        <v>18</v>
      </c>
      <c r="G68" s="25" t="s">
        <v>27</v>
      </c>
      <c r="H68" s="25" t="s">
        <v>18</v>
      </c>
      <c r="I68" s="25" t="s">
        <v>26</v>
      </c>
      <c r="J68" s="25" t="s">
        <v>19</v>
      </c>
      <c r="K68" s="25" t="s">
        <v>53</v>
      </c>
      <c r="L68" s="25" t="s">
        <v>19</v>
      </c>
      <c r="M68" s="25" t="s">
        <v>25</v>
      </c>
      <c r="N68" s="25" t="s">
        <v>29</v>
      </c>
      <c r="O68" s="25" t="s">
        <v>27</v>
      </c>
      <c r="P68" s="25" t="s">
        <v>29</v>
      </c>
      <c r="Q68" s="25" t="s">
        <v>20</v>
      </c>
      <c r="R68" s="95"/>
      <c r="S68" s="93"/>
      <c r="T68" s="28">
        <v>840000</v>
      </c>
      <c r="U68" s="28">
        <v>840000</v>
      </c>
      <c r="V68" s="28">
        <v>840000</v>
      </c>
      <c r="W68" s="28"/>
      <c r="X68" s="28"/>
      <c r="Y68" s="28"/>
      <c r="Z68" s="29">
        <f t="shared" si="18"/>
        <v>2520000</v>
      </c>
      <c r="AA68" s="27">
        <v>2026</v>
      </c>
      <c r="AB68" s="19"/>
      <c r="AC68" s="19"/>
      <c r="AD68" s="19"/>
    </row>
    <row r="69" spans="1:32" s="24" customFormat="1" ht="45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7" t="s">
        <v>83</v>
      </c>
      <c r="S69" s="6" t="s">
        <v>9</v>
      </c>
      <c r="T69" s="5">
        <v>61.6</v>
      </c>
      <c r="U69" s="5">
        <v>61.6</v>
      </c>
      <c r="V69" s="5">
        <v>61.6</v>
      </c>
      <c r="W69" s="5">
        <v>12</v>
      </c>
      <c r="X69" s="5">
        <v>12</v>
      </c>
      <c r="Y69" s="5">
        <v>12</v>
      </c>
      <c r="Z69" s="5">
        <f>T69+U69+V69+W69+X69+Y69</f>
        <v>220.8</v>
      </c>
      <c r="AA69" s="6">
        <v>2026</v>
      </c>
      <c r="AB69" s="19"/>
      <c r="AC69" s="16"/>
      <c r="AD69" s="16"/>
      <c r="AE69" s="17"/>
      <c r="AF69" s="17"/>
    </row>
    <row r="70" spans="1:32" s="2" customFormat="1" ht="45" hidden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7" t="s">
        <v>84</v>
      </c>
      <c r="S70" s="6" t="s">
        <v>42</v>
      </c>
      <c r="T70" s="5"/>
      <c r="U70" s="5"/>
      <c r="V70" s="5"/>
      <c r="W70" s="5"/>
      <c r="X70" s="5"/>
      <c r="Y70" s="5"/>
      <c r="Z70" s="3">
        <f t="shared" si="4"/>
        <v>0</v>
      </c>
      <c r="AA70" s="6">
        <v>2026</v>
      </c>
      <c r="AB70" s="16"/>
      <c r="AC70" s="16"/>
      <c r="AD70" s="16"/>
      <c r="AE70" s="17"/>
      <c r="AF70" s="17"/>
    </row>
    <row r="71" spans="1:32" s="2" customFormat="1" ht="30" hidden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7" t="s">
        <v>85</v>
      </c>
      <c r="S71" s="6" t="s">
        <v>39</v>
      </c>
      <c r="T71" s="9"/>
      <c r="U71" s="9"/>
      <c r="V71" s="9"/>
      <c r="W71" s="9"/>
      <c r="X71" s="9"/>
      <c r="Y71" s="9"/>
      <c r="Z71" s="4">
        <f t="shared" si="4"/>
        <v>0</v>
      </c>
      <c r="AA71" s="6">
        <v>2026</v>
      </c>
      <c r="AB71" s="16"/>
      <c r="AC71" s="16"/>
      <c r="AD71" s="16"/>
      <c r="AE71" s="17"/>
      <c r="AF71" s="17"/>
    </row>
    <row r="72" spans="1:32" ht="30" hidden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7" t="s">
        <v>86</v>
      </c>
      <c r="S72" s="6" t="s">
        <v>10</v>
      </c>
      <c r="T72" s="5"/>
      <c r="U72" s="5"/>
      <c r="V72" s="5"/>
      <c r="W72" s="5"/>
      <c r="X72" s="5"/>
      <c r="Y72" s="5"/>
      <c r="Z72" s="3">
        <f t="shared" si="4"/>
        <v>0</v>
      </c>
      <c r="AA72" s="6">
        <v>2026</v>
      </c>
    </row>
    <row r="73" spans="1:32" ht="30" hidden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7" t="s">
        <v>75</v>
      </c>
      <c r="S73" s="6" t="s">
        <v>47</v>
      </c>
      <c r="T73" s="5"/>
      <c r="U73" s="5"/>
      <c r="V73" s="5"/>
      <c r="W73" s="5"/>
      <c r="X73" s="5"/>
      <c r="Y73" s="5"/>
      <c r="Z73" s="3">
        <f t="shared" si="4"/>
        <v>0</v>
      </c>
      <c r="AA73" s="6">
        <v>2026</v>
      </c>
    </row>
    <row r="74" spans="1:32" ht="42.75" x14ac:dyDescent="0.25">
      <c r="A74" s="52"/>
      <c r="B74" s="52"/>
      <c r="C74" s="52"/>
      <c r="D74" s="52" t="s">
        <v>18</v>
      </c>
      <c r="E74" s="52" t="s">
        <v>28</v>
      </c>
      <c r="F74" s="52" t="s">
        <v>18</v>
      </c>
      <c r="G74" s="52" t="s">
        <v>27</v>
      </c>
      <c r="H74" s="52" t="s">
        <v>18</v>
      </c>
      <c r="I74" s="52" t="s">
        <v>26</v>
      </c>
      <c r="J74" s="52" t="s">
        <v>19</v>
      </c>
      <c r="K74" s="52" t="s">
        <v>18</v>
      </c>
      <c r="L74" s="52" t="s">
        <v>29</v>
      </c>
      <c r="M74" s="52" t="s">
        <v>18</v>
      </c>
      <c r="N74" s="52" t="s">
        <v>18</v>
      </c>
      <c r="O74" s="52" t="s">
        <v>18</v>
      </c>
      <c r="P74" s="52" t="s">
        <v>18</v>
      </c>
      <c r="Q74" s="52" t="s">
        <v>18</v>
      </c>
      <c r="R74" s="53" t="s">
        <v>31</v>
      </c>
      <c r="S74" s="54" t="s">
        <v>41</v>
      </c>
      <c r="T74" s="55">
        <f>T78+T83+T86+T101+T103+T105</f>
        <v>599657.89999999991</v>
      </c>
      <c r="U74" s="55">
        <f t="shared" ref="U74:Y74" si="19">U78+U83+U86+U101+U103</f>
        <v>698675.8</v>
      </c>
      <c r="V74" s="55">
        <f t="shared" si="19"/>
        <v>600369.1</v>
      </c>
      <c r="W74" s="55">
        <f t="shared" si="19"/>
        <v>413168.69999999995</v>
      </c>
      <c r="X74" s="55">
        <f t="shared" si="19"/>
        <v>413168.69999999995</v>
      </c>
      <c r="Y74" s="55">
        <f t="shared" si="19"/>
        <v>413168.69999999995</v>
      </c>
      <c r="Z74" s="55">
        <f>Z78+Z83+Z86+Z101+Z103+Z105</f>
        <v>3138208.9</v>
      </c>
      <c r="AA74" s="54">
        <v>2026</v>
      </c>
    </row>
    <row r="75" spans="1:32" ht="44.25" x14ac:dyDescent="0.25">
      <c r="A75" s="14"/>
      <c r="B75" s="14"/>
      <c r="C75" s="14"/>
      <c r="D75" s="14"/>
      <c r="E75" s="14"/>
      <c r="F75" s="14"/>
      <c r="G75" s="14"/>
      <c r="H75" s="14"/>
      <c r="I75" s="15"/>
      <c r="J75" s="14"/>
      <c r="K75" s="14"/>
      <c r="L75" s="14"/>
      <c r="M75" s="14"/>
      <c r="N75" s="14"/>
      <c r="O75" s="14"/>
      <c r="P75" s="14"/>
      <c r="Q75" s="14"/>
      <c r="R75" s="13" t="s">
        <v>101</v>
      </c>
      <c r="S75" s="6" t="s">
        <v>42</v>
      </c>
      <c r="T75" s="5">
        <f>T79</f>
        <v>5804.6</v>
      </c>
      <c r="U75" s="5">
        <f t="shared" ref="U75:Z75" si="20">U79</f>
        <v>5804.6</v>
      </c>
      <c r="V75" s="5">
        <f t="shared" si="20"/>
        <v>5804.6</v>
      </c>
      <c r="W75" s="5">
        <f t="shared" si="20"/>
        <v>5804.6</v>
      </c>
      <c r="X75" s="5">
        <f t="shared" si="20"/>
        <v>5804.6</v>
      </c>
      <c r="Y75" s="5">
        <f t="shared" si="20"/>
        <v>5804.6</v>
      </c>
      <c r="Z75" s="3">
        <f t="shared" si="20"/>
        <v>5804.6</v>
      </c>
      <c r="AA75" s="6">
        <v>2026</v>
      </c>
    </row>
    <row r="76" spans="1:32" ht="60" x14ac:dyDescent="0.25">
      <c r="A76" s="14"/>
      <c r="B76" s="14"/>
      <c r="C76" s="14"/>
      <c r="D76" s="14"/>
      <c r="E76" s="14"/>
      <c r="F76" s="14"/>
      <c r="G76" s="14"/>
      <c r="H76" s="14"/>
      <c r="I76" s="15"/>
      <c r="J76" s="14"/>
      <c r="K76" s="14"/>
      <c r="L76" s="14"/>
      <c r="M76" s="14"/>
      <c r="N76" s="14"/>
      <c r="O76" s="14"/>
      <c r="P76" s="14"/>
      <c r="Q76" s="14"/>
      <c r="R76" s="7" t="s">
        <v>102</v>
      </c>
      <c r="S76" s="6" t="s">
        <v>39</v>
      </c>
      <c r="T76" s="9">
        <f>T81</f>
        <v>2300</v>
      </c>
      <c r="U76" s="9">
        <f t="shared" ref="U76:Z76" si="21">U81</f>
        <v>2300</v>
      </c>
      <c r="V76" s="9">
        <f t="shared" si="21"/>
        <v>2300</v>
      </c>
      <c r="W76" s="9">
        <f t="shared" si="21"/>
        <v>2300</v>
      </c>
      <c r="X76" s="9">
        <f t="shared" si="21"/>
        <v>2300</v>
      </c>
      <c r="Y76" s="9">
        <f t="shared" si="21"/>
        <v>2300</v>
      </c>
      <c r="Z76" s="4">
        <f t="shared" si="21"/>
        <v>13800</v>
      </c>
      <c r="AA76" s="6">
        <v>2026</v>
      </c>
    </row>
    <row r="77" spans="1:32" s="80" customFormat="1" ht="42.75" x14ac:dyDescent="0.25">
      <c r="A77" s="81"/>
      <c r="B77" s="81"/>
      <c r="C77" s="81"/>
      <c r="D77" s="81" t="s">
        <v>18</v>
      </c>
      <c r="E77" s="81" t="s">
        <v>28</v>
      </c>
      <c r="F77" s="81" t="s">
        <v>18</v>
      </c>
      <c r="G77" s="81" t="s">
        <v>27</v>
      </c>
      <c r="H77" s="81" t="s">
        <v>18</v>
      </c>
      <c r="I77" s="81" t="s">
        <v>26</v>
      </c>
      <c r="J77" s="81" t="s">
        <v>19</v>
      </c>
      <c r="K77" s="81" t="s">
        <v>18</v>
      </c>
      <c r="L77" s="81" t="s">
        <v>20</v>
      </c>
      <c r="M77" s="81" t="s">
        <v>27</v>
      </c>
      <c r="N77" s="81" t="s">
        <v>27</v>
      </c>
      <c r="O77" s="81" t="s">
        <v>27</v>
      </c>
      <c r="P77" s="81" t="s">
        <v>27</v>
      </c>
      <c r="Q77" s="81" t="s">
        <v>27</v>
      </c>
      <c r="R77" s="82" t="s">
        <v>140</v>
      </c>
      <c r="S77" s="83" t="s">
        <v>41</v>
      </c>
      <c r="T77" s="84">
        <f>T78+T83+T86+T101+T105</f>
        <v>499657.89999999997</v>
      </c>
      <c r="U77" s="84">
        <f t="shared" ref="U77:Y77" si="22">U78+U83+U86+U101+U105</f>
        <v>598675.80000000005</v>
      </c>
      <c r="V77" s="84">
        <f t="shared" si="22"/>
        <v>600369.1</v>
      </c>
      <c r="W77" s="84">
        <f t="shared" si="22"/>
        <v>413168.69999999995</v>
      </c>
      <c r="X77" s="84">
        <f t="shared" si="22"/>
        <v>413168.69999999995</v>
      </c>
      <c r="Y77" s="84">
        <f t="shared" si="22"/>
        <v>413168.69999999995</v>
      </c>
      <c r="Z77" s="84">
        <f>Z78+Z83+Z86+Z101+Z105</f>
        <v>2938208.9</v>
      </c>
      <c r="AA77" s="83">
        <v>2026</v>
      </c>
      <c r="AB77" s="79"/>
      <c r="AC77" s="79"/>
      <c r="AD77" s="79"/>
    </row>
    <row r="78" spans="1:32" ht="45" x14ac:dyDescent="0.25">
      <c r="A78" s="25" t="s">
        <v>18</v>
      </c>
      <c r="B78" s="25" t="s">
        <v>19</v>
      </c>
      <c r="C78" s="25" t="s">
        <v>20</v>
      </c>
      <c r="D78" s="25" t="s">
        <v>18</v>
      </c>
      <c r="E78" s="25" t="s">
        <v>28</v>
      </c>
      <c r="F78" s="25" t="s">
        <v>18</v>
      </c>
      <c r="G78" s="25" t="s">
        <v>27</v>
      </c>
      <c r="H78" s="25" t="s">
        <v>18</v>
      </c>
      <c r="I78" s="25" t="s">
        <v>26</v>
      </c>
      <c r="J78" s="25" t="s">
        <v>19</v>
      </c>
      <c r="K78" s="25" t="s">
        <v>18</v>
      </c>
      <c r="L78" s="25" t="s">
        <v>29</v>
      </c>
      <c r="M78" s="25" t="s">
        <v>27</v>
      </c>
      <c r="N78" s="25" t="s">
        <v>27</v>
      </c>
      <c r="O78" s="25" t="s">
        <v>27</v>
      </c>
      <c r="P78" s="25" t="s">
        <v>27</v>
      </c>
      <c r="Q78" s="25" t="s">
        <v>27</v>
      </c>
      <c r="R78" s="26" t="s">
        <v>90</v>
      </c>
      <c r="S78" s="27" t="s">
        <v>41</v>
      </c>
      <c r="T78" s="29">
        <v>415228.6</v>
      </c>
      <c r="U78" s="29">
        <v>571772.9</v>
      </c>
      <c r="V78" s="29">
        <v>573466.19999999995</v>
      </c>
      <c r="W78" s="29">
        <f>388589</f>
        <v>388589</v>
      </c>
      <c r="X78" s="29">
        <v>388589</v>
      </c>
      <c r="Y78" s="29">
        <v>388589</v>
      </c>
      <c r="Z78" s="29">
        <f>T78+U78+V78+W78+X78+Y78</f>
        <v>2726234.7</v>
      </c>
      <c r="AA78" s="27">
        <v>2026</v>
      </c>
    </row>
    <row r="79" spans="1:32" ht="45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7" t="s">
        <v>91</v>
      </c>
      <c r="S79" s="6" t="s">
        <v>47</v>
      </c>
      <c r="T79" s="5">
        <v>5804.6</v>
      </c>
      <c r="U79" s="5">
        <v>5804.6</v>
      </c>
      <c r="V79" s="5">
        <v>5804.6</v>
      </c>
      <c r="W79" s="5">
        <v>5804.6</v>
      </c>
      <c r="X79" s="5">
        <v>5804.6</v>
      </c>
      <c r="Y79" s="5">
        <v>5804.6</v>
      </c>
      <c r="Z79" s="3">
        <v>5804.6</v>
      </c>
      <c r="AA79" s="6">
        <v>2026</v>
      </c>
    </row>
    <row r="80" spans="1:32" ht="45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7" t="s">
        <v>92</v>
      </c>
      <c r="S80" s="6" t="s">
        <v>39</v>
      </c>
      <c r="T80" s="9">
        <v>10</v>
      </c>
      <c r="U80" s="9">
        <v>10</v>
      </c>
      <c r="V80" s="9">
        <v>10</v>
      </c>
      <c r="W80" s="9">
        <v>10</v>
      </c>
      <c r="X80" s="9">
        <v>10</v>
      </c>
      <c r="Y80" s="9">
        <v>10</v>
      </c>
      <c r="Z80" s="4">
        <f t="shared" ref="Z80:Z102" si="23">T80+U80+V80+W80+X80+Y80</f>
        <v>60</v>
      </c>
      <c r="AA80" s="6">
        <v>2026</v>
      </c>
    </row>
    <row r="81" spans="1:27" ht="45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7" t="s">
        <v>93</v>
      </c>
      <c r="S81" s="6" t="s">
        <v>39</v>
      </c>
      <c r="T81" s="9">
        <v>2300</v>
      </c>
      <c r="U81" s="9">
        <v>2300</v>
      </c>
      <c r="V81" s="9">
        <v>2300</v>
      </c>
      <c r="W81" s="9">
        <v>2300</v>
      </c>
      <c r="X81" s="9">
        <v>2300</v>
      </c>
      <c r="Y81" s="9">
        <v>2300</v>
      </c>
      <c r="Z81" s="4">
        <f t="shared" si="23"/>
        <v>13800</v>
      </c>
      <c r="AA81" s="6">
        <v>2026</v>
      </c>
    </row>
    <row r="82" spans="1:27" ht="28.1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7" t="s">
        <v>94</v>
      </c>
      <c r="S82" s="6" t="s">
        <v>16</v>
      </c>
      <c r="T82" s="5">
        <v>45000</v>
      </c>
      <c r="U82" s="5">
        <v>45000</v>
      </c>
      <c r="V82" s="5">
        <v>45000</v>
      </c>
      <c r="W82" s="5">
        <v>45000</v>
      </c>
      <c r="X82" s="5">
        <v>45000</v>
      </c>
      <c r="Y82" s="5">
        <v>45000</v>
      </c>
      <c r="Z82" s="3">
        <f t="shared" si="23"/>
        <v>270000</v>
      </c>
      <c r="AA82" s="6">
        <v>2026</v>
      </c>
    </row>
    <row r="83" spans="1:27" ht="30" x14ac:dyDescent="0.25">
      <c r="A83" s="25" t="s">
        <v>18</v>
      </c>
      <c r="B83" s="25" t="s">
        <v>19</v>
      </c>
      <c r="C83" s="25" t="s">
        <v>20</v>
      </c>
      <c r="D83" s="25" t="s">
        <v>18</v>
      </c>
      <c r="E83" s="25" t="s">
        <v>28</v>
      </c>
      <c r="F83" s="25" t="s">
        <v>18</v>
      </c>
      <c r="G83" s="25" t="s">
        <v>27</v>
      </c>
      <c r="H83" s="25" t="s">
        <v>18</v>
      </c>
      <c r="I83" s="25" t="s">
        <v>26</v>
      </c>
      <c r="J83" s="25" t="s">
        <v>19</v>
      </c>
      <c r="K83" s="25" t="s">
        <v>18</v>
      </c>
      <c r="L83" s="25" t="s">
        <v>29</v>
      </c>
      <c r="M83" s="25" t="s">
        <v>27</v>
      </c>
      <c r="N83" s="25" t="s">
        <v>27</v>
      </c>
      <c r="O83" s="25" t="s">
        <v>27</v>
      </c>
      <c r="P83" s="25" t="s">
        <v>27</v>
      </c>
      <c r="Q83" s="25" t="s">
        <v>27</v>
      </c>
      <c r="R83" s="26" t="s">
        <v>87</v>
      </c>
      <c r="S83" s="27" t="s">
        <v>41</v>
      </c>
      <c r="T83" s="29">
        <v>2500</v>
      </c>
      <c r="U83" s="29">
        <v>2500</v>
      </c>
      <c r="V83" s="29">
        <v>2500</v>
      </c>
      <c r="W83" s="29">
        <f t="shared" ref="W83:Y83" si="24">1233.1+600</f>
        <v>1833.1</v>
      </c>
      <c r="X83" s="29">
        <f t="shared" si="24"/>
        <v>1833.1</v>
      </c>
      <c r="Y83" s="29">
        <f t="shared" si="24"/>
        <v>1833.1</v>
      </c>
      <c r="Z83" s="29">
        <f t="shared" ref="Z83" si="25">T83+U83+V83+W83+X83+Y83</f>
        <v>12999.300000000001</v>
      </c>
      <c r="AA83" s="27">
        <v>2026</v>
      </c>
    </row>
    <row r="84" spans="1:27" ht="30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7" t="s">
        <v>88</v>
      </c>
      <c r="S84" s="6" t="s">
        <v>39</v>
      </c>
      <c r="T84" s="8">
        <v>2</v>
      </c>
      <c r="U84" s="8">
        <v>2</v>
      </c>
      <c r="V84" s="8">
        <v>2</v>
      </c>
      <c r="W84" s="8">
        <v>2</v>
      </c>
      <c r="X84" s="8">
        <v>2</v>
      </c>
      <c r="Y84" s="8">
        <v>2</v>
      </c>
      <c r="Z84" s="4">
        <f t="shared" si="23"/>
        <v>12</v>
      </c>
      <c r="AA84" s="6">
        <v>2026</v>
      </c>
    </row>
    <row r="85" spans="1:27" ht="30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7" t="s">
        <v>89</v>
      </c>
      <c r="S85" s="6" t="s">
        <v>39</v>
      </c>
      <c r="T85" s="8">
        <v>2</v>
      </c>
      <c r="U85" s="8">
        <v>2</v>
      </c>
      <c r="V85" s="8">
        <v>2</v>
      </c>
      <c r="W85" s="8">
        <v>2</v>
      </c>
      <c r="X85" s="8">
        <v>2</v>
      </c>
      <c r="Y85" s="8">
        <v>2</v>
      </c>
      <c r="Z85" s="4">
        <f t="shared" si="23"/>
        <v>12</v>
      </c>
      <c r="AA85" s="6">
        <v>2026</v>
      </c>
    </row>
    <row r="86" spans="1:27" ht="39" customHeight="1" x14ac:dyDescent="0.25">
      <c r="A86" s="25"/>
      <c r="B86" s="25"/>
      <c r="C86" s="25"/>
      <c r="D86" s="25" t="s">
        <v>18</v>
      </c>
      <c r="E86" s="25" t="s">
        <v>28</v>
      </c>
      <c r="F86" s="25" t="s">
        <v>18</v>
      </c>
      <c r="G86" s="25" t="s">
        <v>27</v>
      </c>
      <c r="H86" s="25" t="s">
        <v>18</v>
      </c>
      <c r="I86" s="25" t="s">
        <v>26</v>
      </c>
      <c r="J86" s="25" t="s">
        <v>19</v>
      </c>
      <c r="K86" s="25" t="s">
        <v>18</v>
      </c>
      <c r="L86" s="25" t="s">
        <v>29</v>
      </c>
      <c r="M86" s="25" t="s">
        <v>27</v>
      </c>
      <c r="N86" s="25" t="s">
        <v>27</v>
      </c>
      <c r="O86" s="25" t="s">
        <v>27</v>
      </c>
      <c r="P86" s="25" t="s">
        <v>27</v>
      </c>
      <c r="Q86" s="25" t="s">
        <v>27</v>
      </c>
      <c r="R86" s="59" t="s">
        <v>99</v>
      </c>
      <c r="S86" s="27" t="s">
        <v>41</v>
      </c>
      <c r="T86" s="29">
        <f t="shared" ref="T86:Y86" si="26">T88+T91+T95+T99</f>
        <v>26429.3</v>
      </c>
      <c r="U86" s="29">
        <f t="shared" si="26"/>
        <v>23902.9</v>
      </c>
      <c r="V86" s="29">
        <f t="shared" si="26"/>
        <v>23902.9</v>
      </c>
      <c r="W86" s="29">
        <f t="shared" si="26"/>
        <v>22396.600000000002</v>
      </c>
      <c r="X86" s="29">
        <f t="shared" si="26"/>
        <v>22396.600000000002</v>
      </c>
      <c r="Y86" s="29">
        <f t="shared" si="26"/>
        <v>22396.600000000002</v>
      </c>
      <c r="Z86" s="29">
        <f>Z88+Z91+Z95+Z99</f>
        <v>141424.9</v>
      </c>
      <c r="AA86" s="27">
        <v>2026</v>
      </c>
    </row>
    <row r="87" spans="1:27" ht="30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7" t="s">
        <v>100</v>
      </c>
      <c r="S87" s="6" t="s">
        <v>23</v>
      </c>
      <c r="T87" s="5">
        <f t="shared" ref="T87:Z87" si="27">T89+T92+T96</f>
        <v>6482.5</v>
      </c>
      <c r="U87" s="5">
        <f t="shared" si="27"/>
        <v>6482.5</v>
      </c>
      <c r="V87" s="5">
        <f t="shared" si="27"/>
        <v>6482.5</v>
      </c>
      <c r="W87" s="5">
        <f t="shared" si="27"/>
        <v>6482.5</v>
      </c>
      <c r="X87" s="5">
        <f t="shared" si="27"/>
        <v>6482.5</v>
      </c>
      <c r="Y87" s="5">
        <f t="shared" si="27"/>
        <v>6482.5</v>
      </c>
      <c r="Z87" s="3">
        <f t="shared" si="27"/>
        <v>38895</v>
      </c>
      <c r="AA87" s="6">
        <v>2026</v>
      </c>
    </row>
    <row r="88" spans="1:27" ht="39.6" customHeight="1" x14ac:dyDescent="0.25">
      <c r="A88" s="25" t="s">
        <v>18</v>
      </c>
      <c r="B88" s="25" t="s">
        <v>18</v>
      </c>
      <c r="C88" s="25" t="s">
        <v>29</v>
      </c>
      <c r="D88" s="25" t="s">
        <v>18</v>
      </c>
      <c r="E88" s="25" t="s">
        <v>28</v>
      </c>
      <c r="F88" s="25" t="s">
        <v>18</v>
      </c>
      <c r="G88" s="25" t="s">
        <v>27</v>
      </c>
      <c r="H88" s="25" t="s">
        <v>18</v>
      </c>
      <c r="I88" s="25" t="s">
        <v>26</v>
      </c>
      <c r="J88" s="25" t="s">
        <v>19</v>
      </c>
      <c r="K88" s="25" t="s">
        <v>18</v>
      </c>
      <c r="L88" s="25" t="s">
        <v>29</v>
      </c>
      <c r="M88" s="25" t="s">
        <v>27</v>
      </c>
      <c r="N88" s="25" t="s">
        <v>27</v>
      </c>
      <c r="O88" s="25" t="s">
        <v>27</v>
      </c>
      <c r="P88" s="25" t="s">
        <v>27</v>
      </c>
      <c r="Q88" s="25" t="s">
        <v>27</v>
      </c>
      <c r="R88" s="26" t="s">
        <v>63</v>
      </c>
      <c r="S88" s="27" t="s">
        <v>41</v>
      </c>
      <c r="T88" s="28">
        <v>1252.2</v>
      </c>
      <c r="U88" s="28">
        <v>252.2</v>
      </c>
      <c r="V88" s="28">
        <v>252.2</v>
      </c>
      <c r="W88" s="28">
        <v>252.2</v>
      </c>
      <c r="X88" s="28">
        <v>252.2</v>
      </c>
      <c r="Y88" s="28">
        <v>252.2</v>
      </c>
      <c r="Z88" s="29">
        <f t="shared" si="23"/>
        <v>2513.1999999999998</v>
      </c>
      <c r="AA88" s="27">
        <v>2026</v>
      </c>
    </row>
    <row r="89" spans="1:27" ht="30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7" t="s">
        <v>64</v>
      </c>
      <c r="S89" s="6" t="s">
        <v>23</v>
      </c>
      <c r="T89" s="5">
        <v>3929.1</v>
      </c>
      <c r="U89" s="5">
        <v>3929.1</v>
      </c>
      <c r="V89" s="5">
        <v>3929.1</v>
      </c>
      <c r="W89" s="5">
        <v>3929.1</v>
      </c>
      <c r="X89" s="5">
        <v>3929.1</v>
      </c>
      <c r="Y89" s="5">
        <v>3929.1</v>
      </c>
      <c r="Z89" s="3">
        <f>T89+U89+V89+W89+X89+Y89</f>
        <v>23574.6</v>
      </c>
      <c r="AA89" s="6">
        <v>2026</v>
      </c>
    </row>
    <row r="90" spans="1:27" ht="30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7" t="s">
        <v>65</v>
      </c>
      <c r="S90" s="6" t="s">
        <v>39</v>
      </c>
      <c r="T90" s="9">
        <v>2</v>
      </c>
      <c r="U90" s="9">
        <v>2</v>
      </c>
      <c r="V90" s="9">
        <v>2</v>
      </c>
      <c r="W90" s="9">
        <v>2</v>
      </c>
      <c r="X90" s="9">
        <v>2</v>
      </c>
      <c r="Y90" s="9">
        <v>2</v>
      </c>
      <c r="Z90" s="4">
        <f t="shared" si="23"/>
        <v>12</v>
      </c>
      <c r="AA90" s="6">
        <v>2026</v>
      </c>
    </row>
    <row r="91" spans="1:27" ht="39.6" customHeight="1" x14ac:dyDescent="0.25">
      <c r="A91" s="25" t="s">
        <v>18</v>
      </c>
      <c r="B91" s="25" t="s">
        <v>18</v>
      </c>
      <c r="C91" s="25" t="s">
        <v>28</v>
      </c>
      <c r="D91" s="25" t="s">
        <v>18</v>
      </c>
      <c r="E91" s="25" t="s">
        <v>28</v>
      </c>
      <c r="F91" s="25" t="s">
        <v>18</v>
      </c>
      <c r="G91" s="25" t="s">
        <v>27</v>
      </c>
      <c r="H91" s="25" t="s">
        <v>18</v>
      </c>
      <c r="I91" s="25" t="s">
        <v>26</v>
      </c>
      <c r="J91" s="25" t="s">
        <v>19</v>
      </c>
      <c r="K91" s="25" t="s">
        <v>18</v>
      </c>
      <c r="L91" s="25" t="s">
        <v>29</v>
      </c>
      <c r="M91" s="25" t="s">
        <v>27</v>
      </c>
      <c r="N91" s="25" t="s">
        <v>27</v>
      </c>
      <c r="O91" s="25" t="s">
        <v>27</v>
      </c>
      <c r="P91" s="25" t="s">
        <v>27</v>
      </c>
      <c r="Q91" s="25" t="s">
        <v>27</v>
      </c>
      <c r="R91" s="26" t="s">
        <v>63</v>
      </c>
      <c r="S91" s="27" t="s">
        <v>41</v>
      </c>
      <c r="T91" s="28">
        <v>150</v>
      </c>
      <c r="U91" s="28">
        <v>150</v>
      </c>
      <c r="V91" s="28">
        <v>150</v>
      </c>
      <c r="W91" s="28">
        <v>150</v>
      </c>
      <c r="X91" s="28">
        <v>150</v>
      </c>
      <c r="Y91" s="28">
        <v>150</v>
      </c>
      <c r="Z91" s="29">
        <f t="shared" si="23"/>
        <v>900</v>
      </c>
      <c r="AA91" s="27">
        <v>2026</v>
      </c>
    </row>
    <row r="92" spans="1:27" ht="30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7" t="s">
        <v>66</v>
      </c>
      <c r="S92" s="6" t="s">
        <v>23</v>
      </c>
      <c r="T92" s="5">
        <v>867.4</v>
      </c>
      <c r="U92" s="5">
        <v>867.4</v>
      </c>
      <c r="V92" s="5">
        <v>867.4</v>
      </c>
      <c r="W92" s="5">
        <v>867.4</v>
      </c>
      <c r="X92" s="5">
        <v>867.4</v>
      </c>
      <c r="Y92" s="5">
        <v>867.4</v>
      </c>
      <c r="Z92" s="3">
        <f t="shared" si="23"/>
        <v>5204.3999999999996</v>
      </c>
      <c r="AA92" s="6">
        <v>2026</v>
      </c>
    </row>
    <row r="93" spans="1:27" ht="30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7" t="s">
        <v>67</v>
      </c>
      <c r="S93" s="6" t="s">
        <v>10</v>
      </c>
      <c r="T93" s="5">
        <v>347</v>
      </c>
      <c r="U93" s="5">
        <v>347</v>
      </c>
      <c r="V93" s="5">
        <v>347</v>
      </c>
      <c r="W93" s="5">
        <v>347</v>
      </c>
      <c r="X93" s="5">
        <v>347</v>
      </c>
      <c r="Y93" s="5">
        <v>347</v>
      </c>
      <c r="Z93" s="3">
        <f t="shared" si="23"/>
        <v>2082</v>
      </c>
      <c r="AA93" s="6">
        <v>2026</v>
      </c>
    </row>
    <row r="94" spans="1:27" ht="30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7" t="s">
        <v>68</v>
      </c>
      <c r="S94" s="6" t="s">
        <v>39</v>
      </c>
      <c r="T94" s="9">
        <v>2</v>
      </c>
      <c r="U94" s="9">
        <v>2</v>
      </c>
      <c r="V94" s="9">
        <v>2</v>
      </c>
      <c r="W94" s="9">
        <v>2</v>
      </c>
      <c r="X94" s="9">
        <v>2</v>
      </c>
      <c r="Y94" s="9">
        <v>2</v>
      </c>
      <c r="Z94" s="4">
        <f t="shared" si="23"/>
        <v>12</v>
      </c>
      <c r="AA94" s="6">
        <v>2026</v>
      </c>
    </row>
    <row r="95" spans="1:27" ht="39" customHeight="1" x14ac:dyDescent="0.25">
      <c r="A95" s="25" t="s">
        <v>18</v>
      </c>
      <c r="B95" s="25" t="s">
        <v>18</v>
      </c>
      <c r="C95" s="25" t="s">
        <v>25</v>
      </c>
      <c r="D95" s="25" t="s">
        <v>18</v>
      </c>
      <c r="E95" s="25" t="s">
        <v>28</v>
      </c>
      <c r="F95" s="25" t="s">
        <v>18</v>
      </c>
      <c r="G95" s="25" t="s">
        <v>27</v>
      </c>
      <c r="H95" s="25" t="s">
        <v>18</v>
      </c>
      <c r="I95" s="25" t="s">
        <v>26</v>
      </c>
      <c r="J95" s="25" t="s">
        <v>19</v>
      </c>
      <c r="K95" s="25" t="s">
        <v>18</v>
      </c>
      <c r="L95" s="25" t="s">
        <v>29</v>
      </c>
      <c r="M95" s="25" t="s">
        <v>27</v>
      </c>
      <c r="N95" s="25" t="s">
        <v>27</v>
      </c>
      <c r="O95" s="25" t="s">
        <v>27</v>
      </c>
      <c r="P95" s="25" t="s">
        <v>27</v>
      </c>
      <c r="Q95" s="25" t="s">
        <v>27</v>
      </c>
      <c r="R95" s="26" t="s">
        <v>63</v>
      </c>
      <c r="S95" s="27" t="s">
        <v>41</v>
      </c>
      <c r="T95" s="28">
        <v>200</v>
      </c>
      <c r="U95" s="28">
        <v>200</v>
      </c>
      <c r="V95" s="28">
        <v>200</v>
      </c>
      <c r="W95" s="28">
        <v>200</v>
      </c>
      <c r="X95" s="28">
        <v>200</v>
      </c>
      <c r="Y95" s="28">
        <v>200</v>
      </c>
      <c r="Z95" s="29">
        <f t="shared" si="23"/>
        <v>1200</v>
      </c>
      <c r="AA95" s="27">
        <v>2026</v>
      </c>
    </row>
    <row r="96" spans="1:27" ht="30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7" t="s">
        <v>69</v>
      </c>
      <c r="S96" s="6" t="s">
        <v>23</v>
      </c>
      <c r="T96" s="5">
        <v>1686</v>
      </c>
      <c r="U96" s="5">
        <v>1686</v>
      </c>
      <c r="V96" s="5">
        <v>1686</v>
      </c>
      <c r="W96" s="5">
        <v>1686</v>
      </c>
      <c r="X96" s="5">
        <v>1686</v>
      </c>
      <c r="Y96" s="5">
        <v>1686</v>
      </c>
      <c r="Z96" s="3">
        <f t="shared" si="23"/>
        <v>10116</v>
      </c>
      <c r="AA96" s="6">
        <v>2026</v>
      </c>
    </row>
    <row r="97" spans="1:32" ht="30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7" t="s">
        <v>70</v>
      </c>
      <c r="S97" s="6" t="s">
        <v>23</v>
      </c>
      <c r="T97" s="5">
        <v>270</v>
      </c>
      <c r="U97" s="5">
        <v>270</v>
      </c>
      <c r="V97" s="5">
        <v>270</v>
      </c>
      <c r="W97" s="5">
        <v>270</v>
      </c>
      <c r="X97" s="5">
        <v>270</v>
      </c>
      <c r="Y97" s="5">
        <v>270</v>
      </c>
      <c r="Z97" s="3">
        <f t="shared" si="23"/>
        <v>1620</v>
      </c>
      <c r="AA97" s="6">
        <v>2026</v>
      </c>
    </row>
    <row r="98" spans="1:32" s="1" customFormat="1" ht="30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7" t="s">
        <v>71</v>
      </c>
      <c r="S98" s="6" t="s">
        <v>39</v>
      </c>
      <c r="T98" s="9">
        <v>2</v>
      </c>
      <c r="U98" s="9">
        <v>2</v>
      </c>
      <c r="V98" s="9">
        <v>2</v>
      </c>
      <c r="W98" s="9">
        <v>2</v>
      </c>
      <c r="X98" s="9">
        <v>2</v>
      </c>
      <c r="Y98" s="9">
        <v>2</v>
      </c>
      <c r="Z98" s="4">
        <f t="shared" ref="Z98" si="28">T98+U98+V98+W98+X98+Y98</f>
        <v>12</v>
      </c>
      <c r="AA98" s="6">
        <v>2026</v>
      </c>
      <c r="AB98" s="19"/>
      <c r="AC98" s="19"/>
      <c r="AD98" s="19"/>
    </row>
    <row r="99" spans="1:32" ht="39.6" customHeight="1" x14ac:dyDescent="0.25">
      <c r="A99" s="25" t="s">
        <v>18</v>
      </c>
      <c r="B99" s="25" t="s">
        <v>19</v>
      </c>
      <c r="C99" s="25" t="s">
        <v>20</v>
      </c>
      <c r="D99" s="25" t="s">
        <v>18</v>
      </c>
      <c r="E99" s="25" t="s">
        <v>28</v>
      </c>
      <c r="F99" s="25" t="s">
        <v>18</v>
      </c>
      <c r="G99" s="25" t="s">
        <v>27</v>
      </c>
      <c r="H99" s="25" t="s">
        <v>18</v>
      </c>
      <c r="I99" s="25" t="s">
        <v>26</v>
      </c>
      <c r="J99" s="25" t="s">
        <v>19</v>
      </c>
      <c r="K99" s="25" t="s">
        <v>18</v>
      </c>
      <c r="L99" s="25" t="s">
        <v>29</v>
      </c>
      <c r="M99" s="25" t="s">
        <v>27</v>
      </c>
      <c r="N99" s="25" t="s">
        <v>27</v>
      </c>
      <c r="O99" s="25" t="s">
        <v>27</v>
      </c>
      <c r="P99" s="25" t="s">
        <v>27</v>
      </c>
      <c r="Q99" s="25" t="s">
        <v>27</v>
      </c>
      <c r="R99" s="26" t="s">
        <v>63</v>
      </c>
      <c r="S99" s="27" t="s">
        <v>41</v>
      </c>
      <c r="T99" s="28">
        <v>24827.1</v>
      </c>
      <c r="U99" s="28">
        <v>23300.7</v>
      </c>
      <c r="V99" s="28">
        <v>23300.7</v>
      </c>
      <c r="W99" s="28">
        <v>21794.400000000001</v>
      </c>
      <c r="X99" s="28">
        <v>21794.400000000001</v>
      </c>
      <c r="Y99" s="28">
        <v>21794.400000000001</v>
      </c>
      <c r="Z99" s="29">
        <f t="shared" si="23"/>
        <v>136811.69999999998</v>
      </c>
      <c r="AA99" s="27">
        <v>2026</v>
      </c>
    </row>
    <row r="100" spans="1:32" s="10" customFormat="1" ht="45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7" t="s">
        <v>95</v>
      </c>
      <c r="S100" s="6" t="s">
        <v>45</v>
      </c>
      <c r="T100" s="5">
        <v>2987.6</v>
      </c>
      <c r="U100" s="5">
        <v>2987.6</v>
      </c>
      <c r="V100" s="5">
        <v>2987.6</v>
      </c>
      <c r="W100" s="5">
        <v>2987.6</v>
      </c>
      <c r="X100" s="5">
        <v>2987.6</v>
      </c>
      <c r="Y100" s="5">
        <v>2987.6</v>
      </c>
      <c r="Z100" s="3">
        <f>(T100+U100+V100+W100+X100+Y100)</f>
        <v>17925.599999999999</v>
      </c>
      <c r="AA100" s="6">
        <v>2026</v>
      </c>
      <c r="AB100" s="19"/>
      <c r="AC100" s="19"/>
      <c r="AD100" s="19"/>
      <c r="AE100" s="1"/>
      <c r="AF100" s="1"/>
    </row>
    <row r="101" spans="1:32" s="10" customFormat="1" ht="45" x14ac:dyDescent="0.25">
      <c r="A101" s="25" t="s">
        <v>18</v>
      </c>
      <c r="B101" s="25" t="s">
        <v>19</v>
      </c>
      <c r="C101" s="25" t="s">
        <v>20</v>
      </c>
      <c r="D101" s="25" t="s">
        <v>18</v>
      </c>
      <c r="E101" s="25" t="s">
        <v>28</v>
      </c>
      <c r="F101" s="25" t="s">
        <v>18</v>
      </c>
      <c r="G101" s="25" t="s">
        <v>27</v>
      </c>
      <c r="H101" s="25" t="s">
        <v>18</v>
      </c>
      <c r="I101" s="25" t="s">
        <v>26</v>
      </c>
      <c r="J101" s="25" t="s">
        <v>19</v>
      </c>
      <c r="K101" s="25" t="s">
        <v>18</v>
      </c>
      <c r="L101" s="25" t="s">
        <v>29</v>
      </c>
      <c r="M101" s="25" t="s">
        <v>27</v>
      </c>
      <c r="N101" s="25" t="s">
        <v>27</v>
      </c>
      <c r="O101" s="25" t="s">
        <v>27</v>
      </c>
      <c r="P101" s="25" t="s">
        <v>27</v>
      </c>
      <c r="Q101" s="25" t="s">
        <v>27</v>
      </c>
      <c r="R101" s="26" t="s">
        <v>96</v>
      </c>
      <c r="S101" s="27" t="s">
        <v>41</v>
      </c>
      <c r="T101" s="29">
        <v>500</v>
      </c>
      <c r="U101" s="29">
        <v>500</v>
      </c>
      <c r="V101" s="29">
        <v>500</v>
      </c>
      <c r="W101" s="29">
        <v>350</v>
      </c>
      <c r="X101" s="29">
        <v>350</v>
      </c>
      <c r="Y101" s="29">
        <v>350</v>
      </c>
      <c r="Z101" s="29">
        <f t="shared" si="23"/>
        <v>2550</v>
      </c>
      <c r="AA101" s="27">
        <v>2026</v>
      </c>
      <c r="AB101" s="19"/>
      <c r="AC101" s="19"/>
      <c r="AD101" s="19"/>
      <c r="AE101" s="1"/>
      <c r="AF101" s="1"/>
    </row>
    <row r="102" spans="1:32" s="1" customFormat="1" ht="45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7" t="s">
        <v>98</v>
      </c>
      <c r="S102" s="6" t="s">
        <v>39</v>
      </c>
      <c r="T102" s="8">
        <v>15</v>
      </c>
      <c r="U102" s="8">
        <v>15</v>
      </c>
      <c r="V102" s="8">
        <v>15</v>
      </c>
      <c r="W102" s="8">
        <v>15</v>
      </c>
      <c r="X102" s="8">
        <v>15</v>
      </c>
      <c r="Y102" s="8">
        <v>15</v>
      </c>
      <c r="Z102" s="4">
        <f t="shared" si="23"/>
        <v>90</v>
      </c>
      <c r="AA102" s="6">
        <v>2026</v>
      </c>
      <c r="AB102" s="19"/>
      <c r="AC102" s="19"/>
      <c r="AD102" s="19"/>
    </row>
    <row r="103" spans="1:32" s="10" customFormat="1" ht="30" x14ac:dyDescent="0.25">
      <c r="A103" s="25" t="s">
        <v>18</v>
      </c>
      <c r="B103" s="25" t="s">
        <v>19</v>
      </c>
      <c r="C103" s="25" t="s">
        <v>20</v>
      </c>
      <c r="D103" s="25" t="s">
        <v>18</v>
      </c>
      <c r="E103" s="25" t="s">
        <v>28</v>
      </c>
      <c r="F103" s="25" t="s">
        <v>18</v>
      </c>
      <c r="G103" s="25" t="s">
        <v>27</v>
      </c>
      <c r="H103" s="25" t="s">
        <v>18</v>
      </c>
      <c r="I103" s="25" t="s">
        <v>26</v>
      </c>
      <c r="J103" s="25" t="s">
        <v>19</v>
      </c>
      <c r="K103" s="25" t="s">
        <v>53</v>
      </c>
      <c r="L103" s="25" t="s">
        <v>20</v>
      </c>
      <c r="M103" s="25" t="s">
        <v>25</v>
      </c>
      <c r="N103" s="25" t="s">
        <v>28</v>
      </c>
      <c r="O103" s="25" t="s">
        <v>19</v>
      </c>
      <c r="P103" s="25" t="s">
        <v>26</v>
      </c>
      <c r="Q103" s="25" t="s">
        <v>18</v>
      </c>
      <c r="R103" s="26" t="s">
        <v>122</v>
      </c>
      <c r="S103" s="27" t="s">
        <v>41</v>
      </c>
      <c r="T103" s="29">
        <v>100000</v>
      </c>
      <c r="U103" s="29">
        <v>100000</v>
      </c>
      <c r="V103" s="28"/>
      <c r="W103" s="28"/>
      <c r="X103" s="28"/>
      <c r="Y103" s="28"/>
      <c r="Z103" s="29">
        <f>T103+U103</f>
        <v>200000</v>
      </c>
      <c r="AA103" s="27">
        <v>2022</v>
      </c>
      <c r="AB103" s="33"/>
      <c r="AC103" s="56"/>
      <c r="AD103" s="19"/>
      <c r="AE103" s="1"/>
      <c r="AF103" s="1"/>
    </row>
    <row r="104" spans="1:32" s="10" customFormat="1" ht="30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7" t="s">
        <v>97</v>
      </c>
      <c r="S104" s="6" t="s">
        <v>38</v>
      </c>
      <c r="T104" s="8">
        <v>1</v>
      </c>
      <c r="U104" s="8">
        <v>1</v>
      </c>
      <c r="V104" s="8"/>
      <c r="W104" s="8"/>
      <c r="X104" s="8"/>
      <c r="Y104" s="8"/>
      <c r="Z104" s="4">
        <f t="shared" ref="Z104" si="29">T104+U104+V104+W104+X104+Y104</f>
        <v>2</v>
      </c>
      <c r="AA104" s="6">
        <v>2022</v>
      </c>
      <c r="AB104" s="33"/>
      <c r="AC104" s="56"/>
      <c r="AD104" s="19"/>
      <c r="AE104" s="1"/>
      <c r="AF104" s="1"/>
    </row>
    <row r="105" spans="1:32" s="10" customFormat="1" ht="60" x14ac:dyDescent="0.25">
      <c r="A105" s="25" t="s">
        <v>18</v>
      </c>
      <c r="B105" s="25" t="s">
        <v>19</v>
      </c>
      <c r="C105" s="25" t="s">
        <v>20</v>
      </c>
      <c r="D105" s="25" t="s">
        <v>18</v>
      </c>
      <c r="E105" s="25" t="s">
        <v>28</v>
      </c>
      <c r="F105" s="25" t="s">
        <v>18</v>
      </c>
      <c r="G105" s="25" t="s">
        <v>27</v>
      </c>
      <c r="H105" s="25" t="s">
        <v>18</v>
      </c>
      <c r="I105" s="25" t="s">
        <v>26</v>
      </c>
      <c r="J105" s="25" t="s">
        <v>19</v>
      </c>
      <c r="K105" s="25" t="s">
        <v>18</v>
      </c>
      <c r="L105" s="25" t="s">
        <v>29</v>
      </c>
      <c r="M105" s="25" t="s">
        <v>27</v>
      </c>
      <c r="N105" s="25" t="s">
        <v>27</v>
      </c>
      <c r="O105" s="25" t="s">
        <v>27</v>
      </c>
      <c r="P105" s="25" t="s">
        <v>27</v>
      </c>
      <c r="Q105" s="25" t="s">
        <v>27</v>
      </c>
      <c r="R105" s="26" t="s">
        <v>128</v>
      </c>
      <c r="S105" s="27" t="s">
        <v>41</v>
      </c>
      <c r="T105" s="29">
        <f>0+55000</f>
        <v>55000</v>
      </c>
      <c r="U105" s="76"/>
      <c r="V105" s="76"/>
      <c r="W105" s="76"/>
      <c r="X105" s="76"/>
      <c r="Y105" s="76"/>
      <c r="Z105" s="29">
        <f>T105+U105</f>
        <v>55000</v>
      </c>
      <c r="AA105" s="27">
        <v>2021</v>
      </c>
      <c r="AB105" s="33"/>
      <c r="AC105" s="56"/>
      <c r="AD105" s="19"/>
      <c r="AE105" s="1"/>
      <c r="AF105" s="1"/>
    </row>
    <row r="106" spans="1:32" s="10" customFormat="1" ht="30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7" t="s">
        <v>129</v>
      </c>
      <c r="S106" s="6" t="s">
        <v>38</v>
      </c>
      <c r="T106" s="8">
        <v>12</v>
      </c>
      <c r="U106" s="77"/>
      <c r="V106" s="77"/>
      <c r="W106" s="77"/>
      <c r="X106" s="77"/>
      <c r="Y106" s="77"/>
      <c r="Z106" s="4">
        <f t="shared" ref="Z106" si="30">T106+U106+V106+W106+X106+Y106</f>
        <v>12</v>
      </c>
      <c r="AA106" s="6">
        <v>2021</v>
      </c>
      <c r="AB106" s="33"/>
      <c r="AC106" s="56"/>
      <c r="AD106" s="19"/>
      <c r="AE106" s="1"/>
      <c r="AF106" s="1"/>
    </row>
    <row r="107" spans="1:32" s="10" customFormat="1" ht="33" customHeight="1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8" t="s">
        <v>59</v>
      </c>
      <c r="S107" s="49" t="s">
        <v>41</v>
      </c>
      <c r="T107" s="50">
        <f t="shared" ref="T107:Z107" si="31">T108</f>
        <v>0</v>
      </c>
      <c r="U107" s="50">
        <f t="shared" si="31"/>
        <v>0</v>
      </c>
      <c r="V107" s="50">
        <f t="shared" si="31"/>
        <v>0</v>
      </c>
      <c r="W107" s="50">
        <f t="shared" si="31"/>
        <v>0</v>
      </c>
      <c r="X107" s="50">
        <f t="shared" si="31"/>
        <v>0</v>
      </c>
      <c r="Y107" s="50">
        <f t="shared" si="31"/>
        <v>0</v>
      </c>
      <c r="Z107" s="50">
        <f t="shared" si="31"/>
        <v>0</v>
      </c>
      <c r="AA107" s="49">
        <v>2026</v>
      </c>
      <c r="AB107" s="19"/>
      <c r="AC107" s="19"/>
      <c r="AD107" s="19"/>
      <c r="AE107" s="1"/>
      <c r="AF107" s="1"/>
    </row>
    <row r="108" spans="1:32" s="1" customFormat="1" ht="42.75" x14ac:dyDescent="0.25">
      <c r="A108" s="51"/>
      <c r="B108" s="51"/>
      <c r="C108" s="51"/>
      <c r="D108" s="51"/>
      <c r="E108" s="51"/>
      <c r="F108" s="51"/>
      <c r="G108" s="51"/>
      <c r="H108" s="51"/>
      <c r="I108" s="52"/>
      <c r="J108" s="52"/>
      <c r="K108" s="52"/>
      <c r="L108" s="52"/>
      <c r="M108" s="52"/>
      <c r="N108" s="52"/>
      <c r="O108" s="52"/>
      <c r="P108" s="52"/>
      <c r="Q108" s="52"/>
      <c r="R108" s="53" t="s">
        <v>24</v>
      </c>
      <c r="S108" s="54" t="s">
        <v>41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4">
        <v>2026</v>
      </c>
      <c r="AB108" s="19"/>
      <c r="AC108" s="19"/>
      <c r="AD108" s="19"/>
    </row>
    <row r="109" spans="1:32" s="1" customFormat="1" ht="45" x14ac:dyDescent="0.25">
      <c r="A109" s="6"/>
      <c r="B109" s="6"/>
      <c r="C109" s="6"/>
      <c r="D109" s="6"/>
      <c r="E109" s="6"/>
      <c r="F109" s="6"/>
      <c r="G109" s="6"/>
      <c r="H109" s="6"/>
      <c r="I109" s="15"/>
      <c r="J109" s="15"/>
      <c r="K109" s="15"/>
      <c r="L109" s="15"/>
      <c r="M109" s="15"/>
      <c r="N109" s="15"/>
      <c r="O109" s="15"/>
      <c r="P109" s="15"/>
      <c r="Q109" s="15"/>
      <c r="R109" s="7" t="s">
        <v>125</v>
      </c>
      <c r="S109" s="6" t="s">
        <v>38</v>
      </c>
      <c r="T109" s="9">
        <v>24</v>
      </c>
      <c r="U109" s="9">
        <v>24</v>
      </c>
      <c r="V109" s="9">
        <v>24</v>
      </c>
      <c r="W109" s="9">
        <v>24</v>
      </c>
      <c r="X109" s="9">
        <v>24</v>
      </c>
      <c r="Y109" s="9">
        <v>24</v>
      </c>
      <c r="Z109" s="4">
        <f>T109+U109+V109+W109+X109+Y109</f>
        <v>144</v>
      </c>
      <c r="AA109" s="6">
        <v>2026</v>
      </c>
      <c r="AB109" s="19"/>
      <c r="AC109" s="19"/>
      <c r="AD109" s="19"/>
    </row>
    <row r="110" spans="1:32" s="1" customFormat="1" ht="60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6" t="s">
        <v>126</v>
      </c>
      <c r="S110" s="27" t="s">
        <v>35</v>
      </c>
      <c r="T110" s="25" t="s">
        <v>19</v>
      </c>
      <c r="U110" s="25" t="s">
        <v>19</v>
      </c>
      <c r="V110" s="25" t="s">
        <v>19</v>
      </c>
      <c r="W110" s="25" t="s">
        <v>19</v>
      </c>
      <c r="X110" s="25" t="s">
        <v>19</v>
      </c>
      <c r="Y110" s="25" t="s">
        <v>19</v>
      </c>
      <c r="Z110" s="71" t="s">
        <v>19</v>
      </c>
      <c r="AA110" s="27">
        <v>2026</v>
      </c>
      <c r="AB110" s="19"/>
      <c r="AC110" s="19"/>
      <c r="AD110" s="19"/>
    </row>
    <row r="111" spans="1:32" s="1" customFormat="1" ht="30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7" t="s">
        <v>121</v>
      </c>
      <c r="S111" s="6" t="s">
        <v>38</v>
      </c>
      <c r="T111" s="9">
        <v>5</v>
      </c>
      <c r="U111" s="9">
        <v>5</v>
      </c>
      <c r="V111" s="9">
        <v>5</v>
      </c>
      <c r="W111" s="9">
        <v>5</v>
      </c>
      <c r="X111" s="9">
        <v>5</v>
      </c>
      <c r="Y111" s="9">
        <v>5</v>
      </c>
      <c r="Z111" s="4">
        <f>T111+U111+V111+W111+X111+Y111</f>
        <v>30</v>
      </c>
      <c r="AA111" s="6">
        <v>2026</v>
      </c>
      <c r="AB111" s="19"/>
      <c r="AC111" s="19"/>
      <c r="AD111" s="19"/>
    </row>
    <row r="112" spans="1:32" ht="44.25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6" t="s">
        <v>111</v>
      </c>
      <c r="S112" s="27" t="s">
        <v>35</v>
      </c>
      <c r="T112" s="70">
        <v>1</v>
      </c>
      <c r="U112" s="70">
        <v>1</v>
      </c>
      <c r="V112" s="70">
        <v>1</v>
      </c>
      <c r="W112" s="70">
        <v>1</v>
      </c>
      <c r="X112" s="70">
        <v>1</v>
      </c>
      <c r="Y112" s="70">
        <v>1</v>
      </c>
      <c r="Z112" s="72">
        <v>1</v>
      </c>
      <c r="AA112" s="27">
        <v>2026</v>
      </c>
    </row>
    <row r="113" spans="1:32" ht="28.1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7" t="s">
        <v>112</v>
      </c>
      <c r="S113" s="6" t="s">
        <v>39</v>
      </c>
      <c r="T113" s="8">
        <v>45</v>
      </c>
      <c r="U113" s="8">
        <v>45</v>
      </c>
      <c r="V113" s="8">
        <v>45</v>
      </c>
      <c r="W113" s="8">
        <v>45</v>
      </c>
      <c r="X113" s="8">
        <v>45</v>
      </c>
      <c r="Y113" s="8">
        <v>45</v>
      </c>
      <c r="Z113" s="4">
        <f>T113+U113+V113+W113+X113+Y113</f>
        <v>270</v>
      </c>
      <c r="AA113" s="6">
        <v>2026</v>
      </c>
    </row>
    <row r="114" spans="1:32" ht="71.25" x14ac:dyDescent="0.25">
      <c r="A114" s="51"/>
      <c r="B114" s="51"/>
      <c r="C114" s="51"/>
      <c r="D114" s="51"/>
      <c r="E114" s="51"/>
      <c r="F114" s="51"/>
      <c r="G114" s="51"/>
      <c r="H114" s="51"/>
      <c r="I114" s="52"/>
      <c r="J114" s="52"/>
      <c r="K114" s="52"/>
      <c r="L114" s="52"/>
      <c r="M114" s="52"/>
      <c r="N114" s="52"/>
      <c r="O114" s="52"/>
      <c r="P114" s="52"/>
      <c r="Q114" s="52"/>
      <c r="R114" s="53" t="s">
        <v>36</v>
      </c>
      <c r="S114" s="51" t="s">
        <v>41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4">
        <v>2026</v>
      </c>
    </row>
    <row r="115" spans="1:32" ht="30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7" t="s">
        <v>113</v>
      </c>
      <c r="S115" s="6" t="s">
        <v>39</v>
      </c>
      <c r="T115" s="9">
        <f t="shared" ref="T115:Y115" si="32">T120</f>
        <v>200</v>
      </c>
      <c r="U115" s="9">
        <f t="shared" si="32"/>
        <v>200</v>
      </c>
      <c r="V115" s="9">
        <f t="shared" si="32"/>
        <v>200</v>
      </c>
      <c r="W115" s="9">
        <f t="shared" si="32"/>
        <v>200</v>
      </c>
      <c r="X115" s="9">
        <f>X120</f>
        <v>200</v>
      </c>
      <c r="Y115" s="9">
        <f t="shared" si="32"/>
        <v>200</v>
      </c>
      <c r="Z115" s="4">
        <f>T115+U115+V115+W115+X115+Y115</f>
        <v>1200</v>
      </c>
      <c r="AA115" s="6">
        <v>2026</v>
      </c>
    </row>
    <row r="116" spans="1:32" s="1" customFormat="1" ht="34.1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7" t="s">
        <v>127</v>
      </c>
      <c r="S116" s="6" t="s">
        <v>41</v>
      </c>
      <c r="T116" s="5">
        <f t="shared" ref="T116:Y116" si="33">T120*1.6</f>
        <v>320</v>
      </c>
      <c r="U116" s="5">
        <f t="shared" si="33"/>
        <v>320</v>
      </c>
      <c r="V116" s="5">
        <f t="shared" si="33"/>
        <v>320</v>
      </c>
      <c r="W116" s="5">
        <f t="shared" si="33"/>
        <v>320</v>
      </c>
      <c r="X116" s="5">
        <f t="shared" si="33"/>
        <v>320</v>
      </c>
      <c r="Y116" s="5">
        <f t="shared" si="33"/>
        <v>320</v>
      </c>
      <c r="Z116" s="3">
        <f>T116+U116+V116+W116+X116+Y116</f>
        <v>1920</v>
      </c>
      <c r="AA116" s="6">
        <v>2026</v>
      </c>
      <c r="AB116" s="19"/>
      <c r="AC116" s="19"/>
      <c r="AD116" s="19"/>
    </row>
    <row r="117" spans="1:32" ht="58.9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6" t="s">
        <v>114</v>
      </c>
      <c r="S117" s="27" t="s">
        <v>35</v>
      </c>
      <c r="T117" s="70">
        <v>1</v>
      </c>
      <c r="U117" s="70">
        <v>1</v>
      </c>
      <c r="V117" s="70">
        <v>1</v>
      </c>
      <c r="W117" s="70">
        <v>1</v>
      </c>
      <c r="X117" s="70">
        <v>1</v>
      </c>
      <c r="Y117" s="70">
        <v>1</v>
      </c>
      <c r="Z117" s="72">
        <v>1</v>
      </c>
      <c r="AA117" s="27">
        <v>2026</v>
      </c>
    </row>
    <row r="118" spans="1:32" ht="30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7" t="s">
        <v>115</v>
      </c>
      <c r="S118" s="6" t="s">
        <v>39</v>
      </c>
      <c r="T118" s="9">
        <v>125</v>
      </c>
      <c r="U118" s="9">
        <v>125</v>
      </c>
      <c r="V118" s="9">
        <v>125</v>
      </c>
      <c r="W118" s="9">
        <v>125</v>
      </c>
      <c r="X118" s="9">
        <v>125</v>
      </c>
      <c r="Y118" s="9">
        <v>125</v>
      </c>
      <c r="Z118" s="4">
        <f>T118+U118+V118+W118+X118+Y118</f>
        <v>750</v>
      </c>
      <c r="AA118" s="6">
        <v>2026</v>
      </c>
    </row>
    <row r="119" spans="1:32" s="10" customFormat="1" ht="60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6" t="s">
        <v>116</v>
      </c>
      <c r="S119" s="27" t="s">
        <v>35</v>
      </c>
      <c r="T119" s="70">
        <v>1</v>
      </c>
      <c r="U119" s="70">
        <v>1</v>
      </c>
      <c r="V119" s="70">
        <v>1</v>
      </c>
      <c r="W119" s="70">
        <v>1</v>
      </c>
      <c r="X119" s="70">
        <v>1</v>
      </c>
      <c r="Y119" s="70">
        <v>1</v>
      </c>
      <c r="Z119" s="72">
        <v>1</v>
      </c>
      <c r="AA119" s="27">
        <v>2026</v>
      </c>
      <c r="AB119" s="19"/>
      <c r="AC119" s="19"/>
      <c r="AD119" s="19"/>
      <c r="AE119" s="1"/>
      <c r="AF119" s="1"/>
    </row>
    <row r="120" spans="1:32" s="1" customFormat="1" ht="4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7" t="s">
        <v>117</v>
      </c>
      <c r="S120" s="6" t="s">
        <v>39</v>
      </c>
      <c r="T120" s="9">
        <v>200</v>
      </c>
      <c r="U120" s="9">
        <v>200</v>
      </c>
      <c r="V120" s="9">
        <v>200</v>
      </c>
      <c r="W120" s="9">
        <v>200</v>
      </c>
      <c r="X120" s="9">
        <v>200</v>
      </c>
      <c r="Y120" s="9">
        <v>200</v>
      </c>
      <c r="Z120" s="4">
        <f>T120+U120+V120+W120+X120+Y120</f>
        <v>1200</v>
      </c>
      <c r="AA120" s="8">
        <v>2026</v>
      </c>
      <c r="AB120" s="19"/>
      <c r="AC120" s="19"/>
      <c r="AD120" s="19"/>
    </row>
    <row r="121" spans="1:32" s="2" customFormat="1" ht="45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6" t="s">
        <v>118</v>
      </c>
      <c r="S121" s="27" t="s">
        <v>35</v>
      </c>
      <c r="T121" s="70">
        <v>1</v>
      </c>
      <c r="U121" s="70">
        <v>1</v>
      </c>
      <c r="V121" s="70">
        <v>1</v>
      </c>
      <c r="W121" s="70">
        <v>1</v>
      </c>
      <c r="X121" s="70">
        <v>1</v>
      </c>
      <c r="Y121" s="70">
        <v>1</v>
      </c>
      <c r="Z121" s="72">
        <v>1</v>
      </c>
      <c r="AA121" s="27">
        <v>2026</v>
      </c>
      <c r="AB121" s="16"/>
      <c r="AC121" s="16"/>
      <c r="AD121" s="16"/>
      <c r="AE121" s="17"/>
      <c r="AF121" s="17"/>
    </row>
    <row r="122" spans="1:32" s="10" customFormat="1" ht="45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7" t="s">
        <v>119</v>
      </c>
      <c r="S122" s="6" t="s">
        <v>39</v>
      </c>
      <c r="T122" s="9">
        <v>1000</v>
      </c>
      <c r="U122" s="9">
        <v>1000</v>
      </c>
      <c r="V122" s="9">
        <v>1000</v>
      </c>
      <c r="W122" s="9">
        <v>1000</v>
      </c>
      <c r="X122" s="9">
        <v>1000</v>
      </c>
      <c r="Y122" s="9">
        <v>1000</v>
      </c>
      <c r="Z122" s="4">
        <f>T122+U122+V122+W122+X122+Y122</f>
        <v>6000</v>
      </c>
      <c r="AA122" s="6">
        <v>2026</v>
      </c>
      <c r="AB122" s="19"/>
      <c r="AC122" s="19"/>
      <c r="AD122" s="19"/>
      <c r="AE122" s="1"/>
      <c r="AF122" s="1"/>
    </row>
    <row r="123" spans="1:32" s="10" customForma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3"/>
      <c r="S123" s="44"/>
      <c r="T123" s="45"/>
      <c r="U123" s="45"/>
      <c r="V123" s="45"/>
      <c r="W123" s="45"/>
      <c r="X123" s="45"/>
      <c r="Y123" s="45"/>
      <c r="Z123" s="46"/>
      <c r="AA123" s="44"/>
      <c r="AB123" s="19"/>
      <c r="AC123" s="19"/>
      <c r="AD123" s="19"/>
      <c r="AE123" s="1"/>
      <c r="AF123" s="1"/>
    </row>
    <row r="124" spans="1:32" s="10" customFormat="1" x14ac:dyDescent="0.25">
      <c r="A124" s="98" t="s">
        <v>37</v>
      </c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19"/>
      <c r="AC124" s="19"/>
      <c r="AD124" s="19"/>
      <c r="AE124" s="1"/>
      <c r="AF124" s="1"/>
    </row>
    <row r="125" spans="1:32" ht="31.1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74"/>
      <c r="S125" s="74"/>
      <c r="T125" s="74"/>
      <c r="U125" s="74"/>
      <c r="V125" s="74"/>
      <c r="W125" s="74"/>
      <c r="X125" s="74"/>
      <c r="Y125" s="74"/>
      <c r="Z125" s="74"/>
      <c r="AA125" s="73" t="s">
        <v>55</v>
      </c>
    </row>
    <row r="126" spans="1:32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74"/>
      <c r="S126" s="74"/>
      <c r="T126" s="74"/>
      <c r="U126" s="74"/>
      <c r="V126" s="74"/>
      <c r="W126" s="74"/>
      <c r="X126" s="74"/>
      <c r="Y126" s="74"/>
      <c r="Z126" s="74"/>
      <c r="AA126" s="73"/>
    </row>
    <row r="127" spans="1:32" ht="16.5" x14ac:dyDescent="0.25">
      <c r="A127" s="87" t="s">
        <v>130</v>
      </c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</row>
  </sheetData>
  <mergeCells count="26">
    <mergeCell ref="V1:AA1"/>
    <mergeCell ref="A124:AA124"/>
    <mergeCell ref="A13:C13"/>
    <mergeCell ref="D13:E13"/>
    <mergeCell ref="F13:G13"/>
    <mergeCell ref="A12:Q12"/>
    <mergeCell ref="H13:Q13"/>
    <mergeCell ref="S12:S13"/>
    <mergeCell ref="R12:R13"/>
    <mergeCell ref="Z12:AA12"/>
    <mergeCell ref="T12:Y12"/>
    <mergeCell ref="A10:AA10"/>
    <mergeCell ref="A9:AA9"/>
    <mergeCell ref="A3:AA3"/>
    <mergeCell ref="V2:AA2"/>
    <mergeCell ref="A4:AA4"/>
    <mergeCell ref="A5:AA5"/>
    <mergeCell ref="A6:AA6"/>
    <mergeCell ref="A8:AA8"/>
    <mergeCell ref="A127:AA127"/>
    <mergeCell ref="R37:R40"/>
    <mergeCell ref="S37:S40"/>
    <mergeCell ref="R63:R64"/>
    <mergeCell ref="S63:S64"/>
    <mergeCell ref="R66:R68"/>
    <mergeCell ref="S66:S68"/>
  </mergeCells>
  <pageMargins left="0.39370078740157483" right="0.39370078740157483" top="0.78740157480314965" bottom="0.39370078740157483" header="0" footer="0"/>
  <pageSetup paperSize="9" scale="65" orientation="landscape" r:id="rId1"/>
  <headerFooter differentFirst="1"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2020-12-07T14:42:03Z</dcterms:modified>
</cp:coreProperties>
</file>